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schmidj\Desktop\"/>
    </mc:Choice>
  </mc:AlternateContent>
  <xr:revisionPtr revIDLastSave="0" documentId="13_ncr:1_{5A7B50F1-180A-426F-B757-61F28AE62C29}" xr6:coauthVersionLast="47" xr6:coauthVersionMax="47" xr10:uidLastSave="{00000000-0000-0000-0000-000000000000}"/>
  <bookViews>
    <workbookView xWindow="28680" yWindow="-120" windowWidth="29040" windowHeight="17640" tabRatio="832" xr2:uid="{00000000-000D-0000-FFFF-FFFF00000000}"/>
  </bookViews>
  <sheets>
    <sheet name="fold ind. delta-CT" sheetId="29" r:id="rId1"/>
    <sheet name="target control" sheetId="8" r:id="rId2"/>
    <sheet name="target treated" sheetId="30" r:id="rId3"/>
    <sheet name="ref control" sheetId="31" r:id="rId4"/>
    <sheet name="ref treated" sheetId="3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29" l="1"/>
  <c r="S105" i="32"/>
  <c r="R105" i="32"/>
  <c r="L105" i="32"/>
  <c r="K105" i="32"/>
  <c r="D105" i="32"/>
  <c r="C105" i="32"/>
  <c r="B105" i="32"/>
  <c r="S104" i="32"/>
  <c r="R104" i="32"/>
  <c r="Q104" i="32"/>
  <c r="L104" i="32"/>
  <c r="K104" i="32"/>
  <c r="J104" i="32"/>
  <c r="D104" i="32"/>
  <c r="C104" i="32"/>
  <c r="B104" i="32"/>
  <c r="S103" i="32"/>
  <c r="R103" i="32"/>
  <c r="Q103" i="32"/>
  <c r="L103" i="32"/>
  <c r="K103" i="32"/>
  <c r="J103" i="32"/>
  <c r="D103" i="32"/>
  <c r="C103" i="32"/>
  <c r="B103" i="32"/>
  <c r="S102" i="32"/>
  <c r="R102" i="32"/>
  <c r="Q102" i="32"/>
  <c r="L102" i="32"/>
  <c r="K102" i="32"/>
  <c r="J102" i="32"/>
  <c r="D102" i="32"/>
  <c r="C102" i="32"/>
  <c r="B102" i="32"/>
  <c r="S101" i="32"/>
  <c r="R101" i="32"/>
  <c r="Q101" i="32"/>
  <c r="L101" i="32"/>
  <c r="K101" i="32"/>
  <c r="J101" i="32"/>
  <c r="D101" i="32"/>
  <c r="C101" i="32"/>
  <c r="B101" i="32"/>
  <c r="S100" i="32"/>
  <c r="R100" i="32"/>
  <c r="Q100" i="32"/>
  <c r="L100" i="32"/>
  <c r="K100" i="32"/>
  <c r="J100" i="32"/>
  <c r="D100" i="32"/>
  <c r="C100" i="32"/>
  <c r="B100" i="32"/>
  <c r="S99" i="32"/>
  <c r="R99" i="32"/>
  <c r="Q99" i="32"/>
  <c r="L99" i="32"/>
  <c r="K99" i="32"/>
  <c r="J99" i="32"/>
  <c r="D99" i="32"/>
  <c r="C99" i="32"/>
  <c r="B99" i="32"/>
  <c r="S98" i="32"/>
  <c r="R98" i="32"/>
  <c r="Q98" i="32"/>
  <c r="L98" i="32"/>
  <c r="K98" i="32"/>
  <c r="J98" i="32"/>
  <c r="D98" i="32"/>
  <c r="C98" i="32"/>
  <c r="B98" i="32"/>
  <c r="S97" i="32"/>
  <c r="R97" i="32"/>
  <c r="Q97" i="32"/>
  <c r="L97" i="32"/>
  <c r="K97" i="32"/>
  <c r="J97" i="32"/>
  <c r="D97" i="32"/>
  <c r="C97" i="32"/>
  <c r="B97" i="32"/>
  <c r="S96" i="32"/>
  <c r="R96" i="32"/>
  <c r="Q96" i="32"/>
  <c r="L96" i="32"/>
  <c r="K96" i="32"/>
  <c r="J96" i="32"/>
  <c r="D96" i="32"/>
  <c r="C96" i="32"/>
  <c r="B96" i="32"/>
  <c r="S95" i="32"/>
  <c r="R95" i="32"/>
  <c r="Q95" i="32"/>
  <c r="L95" i="32"/>
  <c r="K95" i="32"/>
  <c r="J95" i="32"/>
  <c r="D95" i="32"/>
  <c r="C95" i="32"/>
  <c r="B95" i="32"/>
  <c r="S94" i="32"/>
  <c r="R94" i="32"/>
  <c r="Q94" i="32"/>
  <c r="L94" i="32"/>
  <c r="K94" i="32"/>
  <c r="J94" i="32"/>
  <c r="D94" i="32"/>
  <c r="C94" i="32"/>
  <c r="B94" i="32"/>
  <c r="S93" i="32"/>
  <c r="R93" i="32"/>
  <c r="Q93" i="32"/>
  <c r="L93" i="32"/>
  <c r="K93" i="32"/>
  <c r="J93" i="32"/>
  <c r="D93" i="32"/>
  <c r="C93" i="32"/>
  <c r="B93" i="32"/>
  <c r="S92" i="32"/>
  <c r="R92" i="32"/>
  <c r="Q92" i="32"/>
  <c r="L92" i="32"/>
  <c r="K92" i="32"/>
  <c r="J92" i="32"/>
  <c r="D92" i="32"/>
  <c r="C92" i="32"/>
  <c r="B92" i="32"/>
  <c r="S91" i="32"/>
  <c r="R91" i="32"/>
  <c r="Q91" i="32"/>
  <c r="L91" i="32"/>
  <c r="K91" i="32"/>
  <c r="J91" i="32"/>
  <c r="D91" i="32"/>
  <c r="C91" i="32"/>
  <c r="B91" i="32"/>
  <c r="S90" i="32"/>
  <c r="R90" i="32"/>
  <c r="Q90" i="32"/>
  <c r="L90" i="32"/>
  <c r="K90" i="32"/>
  <c r="J90" i="32"/>
  <c r="D90" i="32"/>
  <c r="C90" i="32"/>
  <c r="B90" i="32"/>
  <c r="S89" i="32"/>
  <c r="R89" i="32"/>
  <c r="Q89" i="32"/>
  <c r="L89" i="32"/>
  <c r="K89" i="32"/>
  <c r="J89" i="32"/>
  <c r="D89" i="32"/>
  <c r="C89" i="32"/>
  <c r="B89" i="32"/>
  <c r="S88" i="32"/>
  <c r="R88" i="32"/>
  <c r="Q88" i="32"/>
  <c r="L88" i="32"/>
  <c r="K88" i="32"/>
  <c r="J88" i="32"/>
  <c r="D88" i="32"/>
  <c r="C88" i="32"/>
  <c r="B88" i="32"/>
  <c r="S87" i="32"/>
  <c r="R87" i="32"/>
  <c r="Q87" i="32"/>
  <c r="L87" i="32"/>
  <c r="K87" i="32"/>
  <c r="J87" i="32"/>
  <c r="D87" i="32"/>
  <c r="C87" i="32"/>
  <c r="B87" i="32"/>
  <c r="S86" i="32"/>
  <c r="R86" i="32"/>
  <c r="Q86" i="32"/>
  <c r="L86" i="32"/>
  <c r="K86" i="32"/>
  <c r="J86" i="32"/>
  <c r="D86" i="32"/>
  <c r="C86" i="32"/>
  <c r="B86" i="32"/>
  <c r="S85" i="32"/>
  <c r="R85" i="32"/>
  <c r="Q85" i="32"/>
  <c r="L85" i="32"/>
  <c r="K85" i="32"/>
  <c r="J85" i="32"/>
  <c r="D85" i="32"/>
  <c r="C85" i="32"/>
  <c r="B85" i="32"/>
  <c r="S84" i="32"/>
  <c r="R84" i="32"/>
  <c r="Q84" i="32"/>
  <c r="L84" i="32"/>
  <c r="K84" i="32"/>
  <c r="J84" i="32"/>
  <c r="D84" i="32"/>
  <c r="C84" i="32"/>
  <c r="B84" i="32"/>
  <c r="S83" i="32"/>
  <c r="R83" i="32"/>
  <c r="Q83" i="32"/>
  <c r="L83" i="32"/>
  <c r="K83" i="32"/>
  <c r="J83" i="32"/>
  <c r="D83" i="32"/>
  <c r="C83" i="32"/>
  <c r="B83" i="32"/>
  <c r="S82" i="32"/>
  <c r="R82" i="32"/>
  <c r="Q82" i="32"/>
  <c r="L82" i="32"/>
  <c r="K82" i="32"/>
  <c r="J82" i="32"/>
  <c r="D82" i="32"/>
  <c r="C82" i="32"/>
  <c r="B82" i="32"/>
  <c r="S81" i="32"/>
  <c r="R81" i="32"/>
  <c r="Q81" i="32"/>
  <c r="L81" i="32"/>
  <c r="K81" i="32"/>
  <c r="J81" i="32"/>
  <c r="D81" i="32"/>
  <c r="C81" i="32"/>
  <c r="B81" i="32"/>
  <c r="S80" i="32"/>
  <c r="R80" i="32"/>
  <c r="Q80" i="32"/>
  <c r="L80" i="32"/>
  <c r="K80" i="32"/>
  <c r="J80" i="32"/>
  <c r="D80" i="32"/>
  <c r="C80" i="32"/>
  <c r="B80" i="32"/>
  <c r="S79" i="32"/>
  <c r="R79" i="32"/>
  <c r="Q79" i="32"/>
  <c r="L79" i="32"/>
  <c r="K79" i="32"/>
  <c r="J79" i="32"/>
  <c r="D79" i="32"/>
  <c r="C79" i="32"/>
  <c r="B79" i="32"/>
  <c r="S78" i="32"/>
  <c r="R78" i="32"/>
  <c r="Q78" i="32"/>
  <c r="L78" i="32"/>
  <c r="K78" i="32"/>
  <c r="J78" i="32"/>
  <c r="D78" i="32"/>
  <c r="C78" i="32"/>
  <c r="B78" i="32"/>
  <c r="S77" i="32"/>
  <c r="R77" i="32"/>
  <c r="Q77" i="32"/>
  <c r="L77" i="32"/>
  <c r="K77" i="32"/>
  <c r="J77" i="32"/>
  <c r="D77" i="32"/>
  <c r="C77" i="32"/>
  <c r="B77" i="32"/>
  <c r="S76" i="32"/>
  <c r="R76" i="32"/>
  <c r="Q76" i="32"/>
  <c r="L76" i="32"/>
  <c r="K76" i="32"/>
  <c r="J76" i="32"/>
  <c r="D76" i="32"/>
  <c r="C76" i="32"/>
  <c r="B76" i="32"/>
  <c r="S75" i="32"/>
  <c r="R75" i="32"/>
  <c r="Q75" i="32"/>
  <c r="L75" i="32"/>
  <c r="K75" i="32"/>
  <c r="J75" i="32"/>
  <c r="D75" i="32"/>
  <c r="C75" i="32"/>
  <c r="B75" i="32"/>
  <c r="S74" i="32"/>
  <c r="R74" i="32"/>
  <c r="Q74" i="32"/>
  <c r="L74" i="32"/>
  <c r="K74" i="32"/>
  <c r="J74" i="32"/>
  <c r="D74" i="32"/>
  <c r="C74" i="32"/>
  <c r="B74" i="32"/>
  <c r="S73" i="32"/>
  <c r="R73" i="32"/>
  <c r="Q73" i="32"/>
  <c r="L73" i="32"/>
  <c r="K73" i="32"/>
  <c r="J73" i="32"/>
  <c r="D73" i="32"/>
  <c r="C73" i="32"/>
  <c r="B73" i="32"/>
  <c r="S72" i="32"/>
  <c r="R72" i="32"/>
  <c r="Q72" i="32"/>
  <c r="L72" i="32"/>
  <c r="K72" i="32"/>
  <c r="J72" i="32"/>
  <c r="D72" i="32"/>
  <c r="C72" i="32"/>
  <c r="B72" i="32"/>
  <c r="S71" i="32"/>
  <c r="R71" i="32"/>
  <c r="Q71" i="32"/>
  <c r="L71" i="32"/>
  <c r="K71" i="32"/>
  <c r="J71" i="32"/>
  <c r="D71" i="32"/>
  <c r="C71" i="32"/>
  <c r="B71" i="32"/>
  <c r="S70" i="32"/>
  <c r="R70" i="32"/>
  <c r="Q70" i="32"/>
  <c r="L70" i="32"/>
  <c r="K70" i="32"/>
  <c r="J70" i="32"/>
  <c r="D70" i="32"/>
  <c r="C70" i="32"/>
  <c r="B70" i="32"/>
  <c r="S69" i="32"/>
  <c r="R69" i="32"/>
  <c r="Q69" i="32"/>
  <c r="L69" i="32"/>
  <c r="K69" i="32"/>
  <c r="J69" i="32"/>
  <c r="D69" i="32"/>
  <c r="C69" i="32"/>
  <c r="B69" i="32"/>
  <c r="S68" i="32"/>
  <c r="R68" i="32"/>
  <c r="Q68" i="32"/>
  <c r="L68" i="32"/>
  <c r="K68" i="32"/>
  <c r="J68" i="32"/>
  <c r="D68" i="32"/>
  <c r="C68" i="32"/>
  <c r="B68" i="32"/>
  <c r="S67" i="32"/>
  <c r="R67" i="32"/>
  <c r="Q67" i="32"/>
  <c r="L67" i="32"/>
  <c r="K67" i="32"/>
  <c r="J67" i="32"/>
  <c r="D67" i="32"/>
  <c r="C67" i="32"/>
  <c r="B67" i="32"/>
  <c r="S66" i="32"/>
  <c r="R66" i="32"/>
  <c r="Q66" i="32"/>
  <c r="L66" i="32"/>
  <c r="K66" i="32"/>
  <c r="J66" i="32"/>
  <c r="D66" i="32"/>
  <c r="C66" i="32"/>
  <c r="B66" i="32"/>
  <c r="U24" i="32"/>
  <c r="N24" i="32"/>
  <c r="F24" i="32"/>
  <c r="S105" i="31"/>
  <c r="R105" i="31"/>
  <c r="L105" i="31"/>
  <c r="K105" i="31"/>
  <c r="D105" i="31"/>
  <c r="C105" i="31"/>
  <c r="B105" i="31"/>
  <c r="S104" i="31"/>
  <c r="R104" i="31"/>
  <c r="Q104" i="31"/>
  <c r="L104" i="31"/>
  <c r="K104" i="31"/>
  <c r="J104" i="31"/>
  <c r="D104" i="31"/>
  <c r="C104" i="31"/>
  <c r="B104" i="31"/>
  <c r="S103" i="31"/>
  <c r="R103" i="31"/>
  <c r="Q103" i="31"/>
  <c r="L103" i="31"/>
  <c r="K103" i="31"/>
  <c r="J103" i="31"/>
  <c r="D103" i="31"/>
  <c r="C103" i="31"/>
  <c r="B103" i="31"/>
  <c r="S102" i="31"/>
  <c r="R102" i="31"/>
  <c r="Q102" i="31"/>
  <c r="L102" i="31"/>
  <c r="K102" i="31"/>
  <c r="J102" i="31"/>
  <c r="D102" i="31"/>
  <c r="C102" i="31"/>
  <c r="B102" i="31"/>
  <c r="S101" i="31"/>
  <c r="R101" i="31"/>
  <c r="Q101" i="31"/>
  <c r="L101" i="31"/>
  <c r="K101" i="31"/>
  <c r="J101" i="31"/>
  <c r="D101" i="31"/>
  <c r="C101" i="31"/>
  <c r="B101" i="31"/>
  <c r="S100" i="31"/>
  <c r="R100" i="31"/>
  <c r="Q100" i="31"/>
  <c r="L100" i="31"/>
  <c r="K100" i="31"/>
  <c r="J100" i="31"/>
  <c r="D100" i="31"/>
  <c r="C100" i="31"/>
  <c r="B100" i="31"/>
  <c r="S99" i="31"/>
  <c r="R99" i="31"/>
  <c r="Q99" i="31"/>
  <c r="L99" i="31"/>
  <c r="K99" i="31"/>
  <c r="J99" i="31"/>
  <c r="D99" i="31"/>
  <c r="C99" i="31"/>
  <c r="B99" i="31"/>
  <c r="S98" i="31"/>
  <c r="R98" i="31"/>
  <c r="Q98" i="31"/>
  <c r="L98" i="31"/>
  <c r="K98" i="31"/>
  <c r="J98" i="31"/>
  <c r="D98" i="31"/>
  <c r="C98" i="31"/>
  <c r="B98" i="31"/>
  <c r="S97" i="31"/>
  <c r="R97" i="31"/>
  <c r="Q97" i="31"/>
  <c r="L97" i="31"/>
  <c r="K97" i="31"/>
  <c r="J97" i="31"/>
  <c r="D97" i="31"/>
  <c r="C97" i="31"/>
  <c r="B97" i="31"/>
  <c r="S96" i="31"/>
  <c r="R96" i="31"/>
  <c r="Q96" i="31"/>
  <c r="L96" i="31"/>
  <c r="K96" i="31"/>
  <c r="J96" i="31"/>
  <c r="D96" i="31"/>
  <c r="C96" i="31"/>
  <c r="B96" i="31"/>
  <c r="S95" i="31"/>
  <c r="R95" i="31"/>
  <c r="Q95" i="31"/>
  <c r="L95" i="31"/>
  <c r="K95" i="31"/>
  <c r="J95" i="31"/>
  <c r="D95" i="31"/>
  <c r="C95" i="31"/>
  <c r="B95" i="31"/>
  <c r="S94" i="31"/>
  <c r="R94" i="31"/>
  <c r="Q94" i="31"/>
  <c r="L94" i="31"/>
  <c r="K94" i="31"/>
  <c r="J94" i="31"/>
  <c r="D94" i="31"/>
  <c r="C94" i="31"/>
  <c r="B94" i="31"/>
  <c r="S93" i="31"/>
  <c r="R93" i="31"/>
  <c r="Q93" i="31"/>
  <c r="L93" i="31"/>
  <c r="K93" i="31"/>
  <c r="J93" i="31"/>
  <c r="D93" i="31"/>
  <c r="C93" i="31"/>
  <c r="B93" i="31"/>
  <c r="S92" i="31"/>
  <c r="R92" i="31"/>
  <c r="Q92" i="31"/>
  <c r="L92" i="31"/>
  <c r="K92" i="31"/>
  <c r="J92" i="31"/>
  <c r="D92" i="31"/>
  <c r="C92" i="31"/>
  <c r="B92" i="31"/>
  <c r="S91" i="31"/>
  <c r="R91" i="31"/>
  <c r="Q91" i="31"/>
  <c r="L91" i="31"/>
  <c r="K91" i="31"/>
  <c r="J91" i="31"/>
  <c r="D91" i="31"/>
  <c r="C91" i="31"/>
  <c r="B91" i="31"/>
  <c r="S90" i="31"/>
  <c r="R90" i="31"/>
  <c r="Q90" i="31"/>
  <c r="L90" i="31"/>
  <c r="K90" i="31"/>
  <c r="J90" i="31"/>
  <c r="D90" i="31"/>
  <c r="C90" i="31"/>
  <c r="B90" i="31"/>
  <c r="S89" i="31"/>
  <c r="R89" i="31"/>
  <c r="Q89" i="31"/>
  <c r="L89" i="31"/>
  <c r="K89" i="31"/>
  <c r="J89" i="31"/>
  <c r="D89" i="31"/>
  <c r="C89" i="31"/>
  <c r="B89" i="31"/>
  <c r="S88" i="31"/>
  <c r="R88" i="31"/>
  <c r="Q88" i="31"/>
  <c r="L88" i="31"/>
  <c r="K88" i="31"/>
  <c r="J88" i="31"/>
  <c r="D88" i="31"/>
  <c r="C88" i="31"/>
  <c r="B88" i="31"/>
  <c r="S87" i="31"/>
  <c r="R87" i="31"/>
  <c r="Q87" i="31"/>
  <c r="L87" i="31"/>
  <c r="K87" i="31"/>
  <c r="J87" i="31"/>
  <c r="D87" i="31"/>
  <c r="C87" i="31"/>
  <c r="B87" i="31"/>
  <c r="S86" i="31"/>
  <c r="R86" i="31"/>
  <c r="Q86" i="31"/>
  <c r="L86" i="31"/>
  <c r="K86" i="31"/>
  <c r="J86" i="31"/>
  <c r="D86" i="31"/>
  <c r="C86" i="31"/>
  <c r="B86" i="31"/>
  <c r="S85" i="31"/>
  <c r="R85" i="31"/>
  <c r="Q85" i="31"/>
  <c r="L85" i="31"/>
  <c r="K85" i="31"/>
  <c r="J85" i="31"/>
  <c r="D85" i="31"/>
  <c r="C85" i="31"/>
  <c r="B85" i="31"/>
  <c r="S84" i="31"/>
  <c r="R84" i="31"/>
  <c r="Q84" i="31"/>
  <c r="L84" i="31"/>
  <c r="K84" i="31"/>
  <c r="J84" i="31"/>
  <c r="D84" i="31"/>
  <c r="C84" i="31"/>
  <c r="B84" i="31"/>
  <c r="S83" i="31"/>
  <c r="R83" i="31"/>
  <c r="Q83" i="31"/>
  <c r="L83" i="31"/>
  <c r="K83" i="31"/>
  <c r="J83" i="31"/>
  <c r="D83" i="31"/>
  <c r="C83" i="31"/>
  <c r="B83" i="31"/>
  <c r="S82" i="31"/>
  <c r="R82" i="31"/>
  <c r="Q82" i="31"/>
  <c r="L82" i="31"/>
  <c r="K82" i="31"/>
  <c r="J82" i="31"/>
  <c r="D82" i="31"/>
  <c r="C82" i="31"/>
  <c r="B82" i="31"/>
  <c r="S81" i="31"/>
  <c r="R81" i="31"/>
  <c r="Q81" i="31"/>
  <c r="L81" i="31"/>
  <c r="K81" i="31"/>
  <c r="J81" i="31"/>
  <c r="D81" i="31"/>
  <c r="C81" i="31"/>
  <c r="B81" i="31"/>
  <c r="S80" i="31"/>
  <c r="R80" i="31"/>
  <c r="Q80" i="31"/>
  <c r="L80" i="31"/>
  <c r="K80" i="31"/>
  <c r="J80" i="31"/>
  <c r="D80" i="31"/>
  <c r="C80" i="31"/>
  <c r="B80" i="31"/>
  <c r="S79" i="31"/>
  <c r="R79" i="31"/>
  <c r="Q79" i="31"/>
  <c r="L79" i="31"/>
  <c r="K79" i="31"/>
  <c r="J79" i="31"/>
  <c r="D79" i="31"/>
  <c r="C79" i="31"/>
  <c r="B79" i="31"/>
  <c r="S78" i="31"/>
  <c r="R78" i="31"/>
  <c r="Q78" i="31"/>
  <c r="L78" i="31"/>
  <c r="K78" i="31"/>
  <c r="J78" i="31"/>
  <c r="D78" i="31"/>
  <c r="C78" i="31"/>
  <c r="B78" i="31"/>
  <c r="S77" i="31"/>
  <c r="R77" i="31"/>
  <c r="Q77" i="31"/>
  <c r="L77" i="31"/>
  <c r="K77" i="31"/>
  <c r="J77" i="31"/>
  <c r="D77" i="31"/>
  <c r="C77" i="31"/>
  <c r="B77" i="31"/>
  <c r="S76" i="31"/>
  <c r="R76" i="31"/>
  <c r="Q76" i="31"/>
  <c r="L76" i="31"/>
  <c r="K76" i="31"/>
  <c r="J76" i="31"/>
  <c r="D76" i="31"/>
  <c r="C76" i="31"/>
  <c r="B76" i="31"/>
  <c r="S75" i="31"/>
  <c r="R75" i="31"/>
  <c r="Q75" i="31"/>
  <c r="L75" i="31"/>
  <c r="K75" i="31"/>
  <c r="J75" i="31"/>
  <c r="D75" i="31"/>
  <c r="C75" i="31"/>
  <c r="B75" i="31"/>
  <c r="S74" i="31"/>
  <c r="R74" i="31"/>
  <c r="Q74" i="31"/>
  <c r="L74" i="31"/>
  <c r="K74" i="31"/>
  <c r="J74" i="31"/>
  <c r="D74" i="31"/>
  <c r="C74" i="31"/>
  <c r="B74" i="31"/>
  <c r="S73" i="31"/>
  <c r="R73" i="31"/>
  <c r="Q73" i="31"/>
  <c r="L73" i="31"/>
  <c r="K73" i="31"/>
  <c r="J73" i="31"/>
  <c r="D73" i="31"/>
  <c r="C73" i="31"/>
  <c r="B73" i="31"/>
  <c r="S72" i="31"/>
  <c r="R72" i="31"/>
  <c r="Q72" i="31"/>
  <c r="L72" i="31"/>
  <c r="K72" i="31"/>
  <c r="J72" i="31"/>
  <c r="D72" i="31"/>
  <c r="C72" i="31"/>
  <c r="B72" i="31"/>
  <c r="S71" i="31"/>
  <c r="R71" i="31"/>
  <c r="Q71" i="31"/>
  <c r="L71" i="31"/>
  <c r="K71" i="31"/>
  <c r="J71" i="31"/>
  <c r="D71" i="31"/>
  <c r="C71" i="31"/>
  <c r="B71" i="31"/>
  <c r="S70" i="31"/>
  <c r="R70" i="31"/>
  <c r="Q70" i="31"/>
  <c r="L70" i="31"/>
  <c r="K70" i="31"/>
  <c r="J70" i="31"/>
  <c r="D70" i="31"/>
  <c r="C70" i="31"/>
  <c r="B70" i="31"/>
  <c r="S69" i="31"/>
  <c r="R69" i="31"/>
  <c r="Q69" i="31"/>
  <c r="L69" i="31"/>
  <c r="K69" i="31"/>
  <c r="J69" i="31"/>
  <c r="D69" i="31"/>
  <c r="C69" i="31"/>
  <c r="B69" i="31"/>
  <c r="S68" i="31"/>
  <c r="R68" i="31"/>
  <c r="Q68" i="31"/>
  <c r="L68" i="31"/>
  <c r="K68" i="31"/>
  <c r="J68" i="31"/>
  <c r="D68" i="31"/>
  <c r="C68" i="31"/>
  <c r="B68" i="31"/>
  <c r="S67" i="31"/>
  <c r="R67" i="31"/>
  <c r="Q67" i="31"/>
  <c r="L67" i="31"/>
  <c r="K67" i="31"/>
  <c r="J67" i="31"/>
  <c r="D67" i="31"/>
  <c r="C67" i="31"/>
  <c r="B67" i="31"/>
  <c r="S66" i="31"/>
  <c r="R66" i="31"/>
  <c r="Q66" i="31"/>
  <c r="L66" i="31"/>
  <c r="K66" i="31"/>
  <c r="J66" i="31"/>
  <c r="D66" i="31"/>
  <c r="C66" i="31"/>
  <c r="B66" i="31"/>
  <c r="U24" i="31"/>
  <c r="N24" i="31"/>
  <c r="F24" i="31"/>
  <c r="S105" i="30"/>
  <c r="R105" i="30"/>
  <c r="L105" i="30"/>
  <c r="K105" i="30"/>
  <c r="D105" i="30"/>
  <c r="C105" i="30"/>
  <c r="B105" i="30"/>
  <c r="S104" i="30"/>
  <c r="R104" i="30"/>
  <c r="Q104" i="30"/>
  <c r="L104" i="30"/>
  <c r="K104" i="30"/>
  <c r="J104" i="30"/>
  <c r="D104" i="30"/>
  <c r="C104" i="30"/>
  <c r="B104" i="30"/>
  <c r="S103" i="30"/>
  <c r="R103" i="30"/>
  <c r="Q103" i="30"/>
  <c r="L103" i="30"/>
  <c r="K103" i="30"/>
  <c r="J103" i="30"/>
  <c r="D103" i="30"/>
  <c r="C103" i="30"/>
  <c r="B103" i="30"/>
  <c r="S102" i="30"/>
  <c r="R102" i="30"/>
  <c r="Q102" i="30"/>
  <c r="L102" i="30"/>
  <c r="K102" i="30"/>
  <c r="J102" i="30"/>
  <c r="D102" i="30"/>
  <c r="C102" i="30"/>
  <c r="B102" i="30"/>
  <c r="S101" i="30"/>
  <c r="R101" i="30"/>
  <c r="Q101" i="30"/>
  <c r="L101" i="30"/>
  <c r="K101" i="30"/>
  <c r="J101" i="30"/>
  <c r="D101" i="30"/>
  <c r="C101" i="30"/>
  <c r="B101" i="30"/>
  <c r="S100" i="30"/>
  <c r="R100" i="30"/>
  <c r="Q100" i="30"/>
  <c r="L100" i="30"/>
  <c r="K100" i="30"/>
  <c r="J100" i="30"/>
  <c r="D100" i="30"/>
  <c r="C100" i="30"/>
  <c r="B100" i="30"/>
  <c r="S99" i="30"/>
  <c r="R99" i="30"/>
  <c r="Q99" i="30"/>
  <c r="L99" i="30"/>
  <c r="K99" i="30"/>
  <c r="J99" i="30"/>
  <c r="D99" i="30"/>
  <c r="C99" i="30"/>
  <c r="B99" i="30"/>
  <c r="S98" i="30"/>
  <c r="R98" i="30"/>
  <c r="Q98" i="30"/>
  <c r="L98" i="30"/>
  <c r="K98" i="30"/>
  <c r="J98" i="30"/>
  <c r="D98" i="30"/>
  <c r="C98" i="30"/>
  <c r="B98" i="30"/>
  <c r="S97" i="30"/>
  <c r="R97" i="30"/>
  <c r="Q97" i="30"/>
  <c r="L97" i="30"/>
  <c r="K97" i="30"/>
  <c r="J97" i="30"/>
  <c r="D97" i="30"/>
  <c r="C97" i="30"/>
  <c r="B97" i="30"/>
  <c r="S96" i="30"/>
  <c r="R96" i="30"/>
  <c r="Q96" i="30"/>
  <c r="L96" i="30"/>
  <c r="K96" i="30"/>
  <c r="J96" i="30"/>
  <c r="D96" i="30"/>
  <c r="C96" i="30"/>
  <c r="B96" i="30"/>
  <c r="S95" i="30"/>
  <c r="R95" i="30"/>
  <c r="Q95" i="30"/>
  <c r="L95" i="30"/>
  <c r="K95" i="30"/>
  <c r="J95" i="30"/>
  <c r="D95" i="30"/>
  <c r="C95" i="30"/>
  <c r="B95" i="30"/>
  <c r="S94" i="30"/>
  <c r="R94" i="30"/>
  <c r="Q94" i="30"/>
  <c r="L94" i="30"/>
  <c r="K94" i="30"/>
  <c r="J94" i="30"/>
  <c r="D94" i="30"/>
  <c r="C94" i="30"/>
  <c r="B94" i="30"/>
  <c r="S93" i="30"/>
  <c r="R93" i="30"/>
  <c r="Q93" i="30"/>
  <c r="L93" i="30"/>
  <c r="K93" i="30"/>
  <c r="J93" i="30"/>
  <c r="D93" i="30"/>
  <c r="C93" i="30"/>
  <c r="B93" i="30"/>
  <c r="S92" i="30"/>
  <c r="R92" i="30"/>
  <c r="Q92" i="30"/>
  <c r="L92" i="30"/>
  <c r="K92" i="30"/>
  <c r="J92" i="30"/>
  <c r="D92" i="30"/>
  <c r="C92" i="30"/>
  <c r="B92" i="30"/>
  <c r="S91" i="30"/>
  <c r="R91" i="30"/>
  <c r="Q91" i="30"/>
  <c r="L91" i="30"/>
  <c r="K91" i="30"/>
  <c r="J91" i="30"/>
  <c r="D91" i="30"/>
  <c r="C91" i="30"/>
  <c r="B91" i="30"/>
  <c r="S90" i="30"/>
  <c r="R90" i="30"/>
  <c r="Q90" i="30"/>
  <c r="L90" i="30"/>
  <c r="K90" i="30"/>
  <c r="J90" i="30"/>
  <c r="D90" i="30"/>
  <c r="C90" i="30"/>
  <c r="B90" i="30"/>
  <c r="S89" i="30"/>
  <c r="R89" i="30"/>
  <c r="Q89" i="30"/>
  <c r="L89" i="30"/>
  <c r="K89" i="30"/>
  <c r="J89" i="30"/>
  <c r="D89" i="30"/>
  <c r="C89" i="30"/>
  <c r="B89" i="30"/>
  <c r="S88" i="30"/>
  <c r="R88" i="30"/>
  <c r="Q88" i="30"/>
  <c r="L88" i="30"/>
  <c r="K88" i="30"/>
  <c r="J88" i="30"/>
  <c r="D88" i="30"/>
  <c r="C88" i="30"/>
  <c r="B88" i="30"/>
  <c r="S87" i="30"/>
  <c r="R87" i="30"/>
  <c r="Q87" i="30"/>
  <c r="L87" i="30"/>
  <c r="K87" i="30"/>
  <c r="J87" i="30"/>
  <c r="D87" i="30"/>
  <c r="C87" i="30"/>
  <c r="B87" i="30"/>
  <c r="S86" i="30"/>
  <c r="R86" i="30"/>
  <c r="Q86" i="30"/>
  <c r="L86" i="30"/>
  <c r="K86" i="30"/>
  <c r="J86" i="30"/>
  <c r="D86" i="30"/>
  <c r="C86" i="30"/>
  <c r="B86" i="30"/>
  <c r="S85" i="30"/>
  <c r="R85" i="30"/>
  <c r="Q85" i="30"/>
  <c r="L85" i="30"/>
  <c r="K85" i="30"/>
  <c r="J85" i="30"/>
  <c r="D85" i="30"/>
  <c r="C85" i="30"/>
  <c r="B85" i="30"/>
  <c r="S84" i="30"/>
  <c r="R84" i="30"/>
  <c r="Q84" i="30"/>
  <c r="L84" i="30"/>
  <c r="K84" i="30"/>
  <c r="J84" i="30"/>
  <c r="D84" i="30"/>
  <c r="C84" i="30"/>
  <c r="B84" i="30"/>
  <c r="S83" i="30"/>
  <c r="R83" i="30"/>
  <c r="Q83" i="30"/>
  <c r="L83" i="30"/>
  <c r="K83" i="30"/>
  <c r="J83" i="30"/>
  <c r="D83" i="30"/>
  <c r="C83" i="30"/>
  <c r="B83" i="30"/>
  <c r="S82" i="30"/>
  <c r="R82" i="30"/>
  <c r="Q82" i="30"/>
  <c r="L82" i="30"/>
  <c r="K82" i="30"/>
  <c r="J82" i="30"/>
  <c r="D82" i="30"/>
  <c r="C82" i="30"/>
  <c r="B82" i="30"/>
  <c r="S81" i="30"/>
  <c r="R81" i="30"/>
  <c r="Q81" i="30"/>
  <c r="L81" i="30"/>
  <c r="K81" i="30"/>
  <c r="J81" i="30"/>
  <c r="D81" i="30"/>
  <c r="C81" i="30"/>
  <c r="B81" i="30"/>
  <c r="S80" i="30"/>
  <c r="R80" i="30"/>
  <c r="Q80" i="30"/>
  <c r="L80" i="30"/>
  <c r="K80" i="30"/>
  <c r="J80" i="30"/>
  <c r="D80" i="30"/>
  <c r="C80" i="30"/>
  <c r="B80" i="30"/>
  <c r="S79" i="30"/>
  <c r="R79" i="30"/>
  <c r="Q79" i="30"/>
  <c r="L79" i="30"/>
  <c r="K79" i="30"/>
  <c r="J79" i="30"/>
  <c r="D79" i="30"/>
  <c r="C79" i="30"/>
  <c r="B79" i="30"/>
  <c r="S78" i="30"/>
  <c r="R78" i="30"/>
  <c r="Q78" i="30"/>
  <c r="L78" i="30"/>
  <c r="K78" i="30"/>
  <c r="J78" i="30"/>
  <c r="D78" i="30"/>
  <c r="C78" i="30"/>
  <c r="B78" i="30"/>
  <c r="S77" i="30"/>
  <c r="R77" i="30"/>
  <c r="Q77" i="30"/>
  <c r="L77" i="30"/>
  <c r="K77" i="30"/>
  <c r="J77" i="30"/>
  <c r="D77" i="30"/>
  <c r="C77" i="30"/>
  <c r="B77" i="30"/>
  <c r="S76" i="30"/>
  <c r="R76" i="30"/>
  <c r="Q76" i="30"/>
  <c r="L76" i="30"/>
  <c r="K76" i="30"/>
  <c r="J76" i="30"/>
  <c r="D76" i="30"/>
  <c r="C76" i="30"/>
  <c r="B76" i="30"/>
  <c r="S75" i="30"/>
  <c r="R75" i="30"/>
  <c r="Q75" i="30"/>
  <c r="L75" i="30"/>
  <c r="K75" i="30"/>
  <c r="J75" i="30"/>
  <c r="D75" i="30"/>
  <c r="C75" i="30"/>
  <c r="B75" i="30"/>
  <c r="S74" i="30"/>
  <c r="R74" i="30"/>
  <c r="Q74" i="30"/>
  <c r="L74" i="30"/>
  <c r="K74" i="30"/>
  <c r="J74" i="30"/>
  <c r="D74" i="30"/>
  <c r="C74" i="30"/>
  <c r="B74" i="30"/>
  <c r="S73" i="30"/>
  <c r="R73" i="30"/>
  <c r="Q73" i="30"/>
  <c r="L73" i="30"/>
  <c r="K73" i="30"/>
  <c r="J73" i="30"/>
  <c r="D73" i="30"/>
  <c r="C73" i="30"/>
  <c r="B73" i="30"/>
  <c r="S72" i="30"/>
  <c r="R72" i="30"/>
  <c r="Q72" i="30"/>
  <c r="L72" i="30"/>
  <c r="K72" i="30"/>
  <c r="J72" i="30"/>
  <c r="D72" i="30"/>
  <c r="C72" i="30"/>
  <c r="B72" i="30"/>
  <c r="S71" i="30"/>
  <c r="R71" i="30"/>
  <c r="Q71" i="30"/>
  <c r="L71" i="30"/>
  <c r="K71" i="30"/>
  <c r="J71" i="30"/>
  <c r="D71" i="30"/>
  <c r="C71" i="30"/>
  <c r="B71" i="30"/>
  <c r="S70" i="30"/>
  <c r="R70" i="30"/>
  <c r="Q70" i="30"/>
  <c r="L70" i="30"/>
  <c r="K70" i="30"/>
  <c r="J70" i="30"/>
  <c r="D70" i="30"/>
  <c r="C70" i="30"/>
  <c r="B70" i="30"/>
  <c r="S69" i="30"/>
  <c r="R69" i="30"/>
  <c r="Q69" i="30"/>
  <c r="L69" i="30"/>
  <c r="K69" i="30"/>
  <c r="J69" i="30"/>
  <c r="D69" i="30"/>
  <c r="C69" i="30"/>
  <c r="B69" i="30"/>
  <c r="S68" i="30"/>
  <c r="R68" i="30"/>
  <c r="Q68" i="30"/>
  <c r="L68" i="30"/>
  <c r="K68" i="30"/>
  <c r="J68" i="30"/>
  <c r="D68" i="30"/>
  <c r="C68" i="30"/>
  <c r="B68" i="30"/>
  <c r="S67" i="30"/>
  <c r="R67" i="30"/>
  <c r="Q67" i="30"/>
  <c r="L67" i="30"/>
  <c r="K67" i="30"/>
  <c r="J67" i="30"/>
  <c r="D67" i="30"/>
  <c r="C67" i="30"/>
  <c r="B67" i="30"/>
  <c r="S66" i="30"/>
  <c r="R66" i="30"/>
  <c r="Q66" i="30"/>
  <c r="U28" i="30" s="1"/>
  <c r="U30" i="30" s="1"/>
  <c r="L66" i="30"/>
  <c r="K66" i="30"/>
  <c r="J66" i="30"/>
  <c r="D66" i="30"/>
  <c r="F26" i="30" s="1"/>
  <c r="C66" i="30"/>
  <c r="B66" i="30"/>
  <c r="U24" i="30"/>
  <c r="N24" i="30"/>
  <c r="F24" i="30"/>
  <c r="S67" i="8"/>
  <c r="S68" i="8"/>
  <c r="S69" i="8"/>
  <c r="S70" i="8"/>
  <c r="S71" i="8"/>
  <c r="S72" i="8"/>
  <c r="S73" i="8"/>
  <c r="S74" i="8"/>
  <c r="S75" i="8"/>
  <c r="S76" i="8"/>
  <c r="S77" i="8"/>
  <c r="S78" i="8"/>
  <c r="S79" i="8"/>
  <c r="S80" i="8"/>
  <c r="S81" i="8"/>
  <c r="S82" i="8"/>
  <c r="S83" i="8"/>
  <c r="S84" i="8"/>
  <c r="S85" i="8"/>
  <c r="S86" i="8"/>
  <c r="S87" i="8"/>
  <c r="S88" i="8"/>
  <c r="S89" i="8"/>
  <c r="S90" i="8"/>
  <c r="S91" i="8"/>
  <c r="S92" i="8"/>
  <c r="S93" i="8"/>
  <c r="S94" i="8"/>
  <c r="S95" i="8"/>
  <c r="S96" i="8"/>
  <c r="S97" i="8"/>
  <c r="S98" i="8"/>
  <c r="S99" i="8"/>
  <c r="S100" i="8"/>
  <c r="S101" i="8"/>
  <c r="S102" i="8"/>
  <c r="S103" i="8"/>
  <c r="S104" i="8"/>
  <c r="S105" i="8"/>
  <c r="S66" i="8"/>
  <c r="R105" i="8"/>
  <c r="R104" i="8"/>
  <c r="Q104" i="8"/>
  <c r="R103" i="8"/>
  <c r="Q103" i="8"/>
  <c r="R102" i="8"/>
  <c r="Q102" i="8"/>
  <c r="R101" i="8"/>
  <c r="Q101" i="8"/>
  <c r="R100" i="8"/>
  <c r="Q100" i="8"/>
  <c r="R99" i="8"/>
  <c r="Q99" i="8"/>
  <c r="R98" i="8"/>
  <c r="Q98" i="8"/>
  <c r="R97" i="8"/>
  <c r="Q97" i="8"/>
  <c r="R96" i="8"/>
  <c r="Q96" i="8"/>
  <c r="R95" i="8"/>
  <c r="Q95" i="8"/>
  <c r="R94" i="8"/>
  <c r="Q94" i="8"/>
  <c r="R93" i="8"/>
  <c r="Q93" i="8"/>
  <c r="R92" i="8"/>
  <c r="Q92" i="8"/>
  <c r="R91" i="8"/>
  <c r="Q91" i="8"/>
  <c r="R90" i="8"/>
  <c r="Q90" i="8"/>
  <c r="R89" i="8"/>
  <c r="Q89" i="8"/>
  <c r="R88" i="8"/>
  <c r="Q88" i="8"/>
  <c r="R87" i="8"/>
  <c r="Q87" i="8"/>
  <c r="R86" i="8"/>
  <c r="Q86" i="8"/>
  <c r="R85" i="8"/>
  <c r="Q85" i="8"/>
  <c r="R84" i="8"/>
  <c r="Q84" i="8"/>
  <c r="R83" i="8"/>
  <c r="Q83" i="8"/>
  <c r="R82" i="8"/>
  <c r="Q82" i="8"/>
  <c r="R81" i="8"/>
  <c r="Q81" i="8"/>
  <c r="R80" i="8"/>
  <c r="Q80" i="8"/>
  <c r="R79" i="8"/>
  <c r="Q79" i="8"/>
  <c r="R78" i="8"/>
  <c r="Q78" i="8"/>
  <c r="R77" i="8"/>
  <c r="Q77" i="8"/>
  <c r="R76" i="8"/>
  <c r="Q76" i="8"/>
  <c r="R75" i="8"/>
  <c r="Q75" i="8"/>
  <c r="R74" i="8"/>
  <c r="Q74" i="8"/>
  <c r="R73" i="8"/>
  <c r="Q73" i="8"/>
  <c r="R72" i="8"/>
  <c r="Q72" i="8"/>
  <c r="R71" i="8"/>
  <c r="Q71" i="8"/>
  <c r="R70" i="8"/>
  <c r="Q70" i="8"/>
  <c r="R69" i="8"/>
  <c r="Q69" i="8"/>
  <c r="R68" i="8"/>
  <c r="Q68" i="8"/>
  <c r="R67" i="8"/>
  <c r="Q67" i="8"/>
  <c r="R66" i="8"/>
  <c r="Q66" i="8"/>
  <c r="U24" i="8"/>
  <c r="N24"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66" i="8"/>
  <c r="C66"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U28" i="32" l="1"/>
  <c r="U30" i="32" s="1"/>
  <c r="U27" i="32"/>
  <c r="U29" i="32" s="1"/>
  <c r="O10" i="29" s="1"/>
  <c r="N28" i="32"/>
  <c r="N30" i="32" s="1"/>
  <c r="F26" i="32"/>
  <c r="F28" i="30"/>
  <c r="F30" i="30" s="1"/>
  <c r="U28" i="31"/>
  <c r="U30" i="31" s="1"/>
  <c r="F28" i="32"/>
  <c r="F30" i="32" s="1"/>
  <c r="U26" i="31"/>
  <c r="U27" i="31"/>
  <c r="U29" i="31" s="1"/>
  <c r="O9" i="29" s="1"/>
  <c r="N28" i="31"/>
  <c r="N30" i="31" s="1"/>
  <c r="F26" i="31"/>
  <c r="F28" i="31"/>
  <c r="F30" i="31" s="1"/>
  <c r="U27" i="30"/>
  <c r="U29" i="30" s="1"/>
  <c r="H10" i="29" s="1"/>
  <c r="N28" i="30"/>
  <c r="N30" i="30" s="1"/>
  <c r="N26" i="32"/>
  <c r="U26" i="32"/>
  <c r="F27" i="32"/>
  <c r="F29" i="32" s="1"/>
  <c r="M10" i="29" s="1"/>
  <c r="N27" i="32"/>
  <c r="N29" i="32" s="1"/>
  <c r="N10" i="29" s="1"/>
  <c r="N26" i="31"/>
  <c r="F27" i="31"/>
  <c r="F29" i="31" s="1"/>
  <c r="M9" i="29" s="1"/>
  <c r="N27" i="31"/>
  <c r="N29" i="31" s="1"/>
  <c r="N9" i="29" s="1"/>
  <c r="N26" i="30"/>
  <c r="U26" i="30"/>
  <c r="F27" i="30"/>
  <c r="F29" i="30" s="1"/>
  <c r="F10" i="29" s="1"/>
  <c r="N27" i="30"/>
  <c r="N29" i="30" s="1"/>
  <c r="G10" i="29" s="1"/>
  <c r="U27" i="8"/>
  <c r="U29" i="8" s="1"/>
  <c r="H9" i="29" s="1"/>
  <c r="U28" i="8"/>
  <c r="U31" i="8" s="1"/>
  <c r="D9" i="29" s="1"/>
  <c r="U26" i="8"/>
  <c r="N28" i="8"/>
  <c r="N31" i="8" s="1"/>
  <c r="C9" i="29" s="1"/>
  <c r="N27" i="8"/>
  <c r="N29" i="8" s="1"/>
  <c r="G9" i="29" s="1"/>
  <c r="N26" i="8"/>
  <c r="D96" i="8"/>
  <c r="U31" i="32" l="1"/>
  <c r="K10" i="29" s="1"/>
  <c r="N12" i="29"/>
  <c r="U31" i="31"/>
  <c r="K9" i="29" s="1"/>
  <c r="U31" i="30"/>
  <c r="D10" i="29" s="1"/>
  <c r="F31" i="32"/>
  <c r="I10" i="29" s="1"/>
  <c r="N31" i="32"/>
  <c r="J10" i="29" s="1"/>
  <c r="F31" i="31"/>
  <c r="I9" i="29" s="1"/>
  <c r="N31" i="31"/>
  <c r="J9" i="29" s="1"/>
  <c r="N31" i="30"/>
  <c r="C10" i="29" s="1"/>
  <c r="F31" i="30"/>
  <c r="B10" i="29" s="1"/>
  <c r="U30" i="8"/>
  <c r="N30" i="8"/>
  <c r="D66" i="8"/>
  <c r="C67" i="8"/>
  <c r="D67" i="8"/>
  <c r="C68" i="8"/>
  <c r="D68" i="8"/>
  <c r="C69" i="8"/>
  <c r="D69" i="8"/>
  <c r="C70" i="8"/>
  <c r="D70" i="8"/>
  <c r="C71" i="8"/>
  <c r="D71" i="8"/>
  <c r="C72" i="8"/>
  <c r="D72" i="8"/>
  <c r="C73" i="8"/>
  <c r="D73" i="8"/>
  <c r="C74" i="8"/>
  <c r="D74" i="8"/>
  <c r="C75" i="8"/>
  <c r="D75" i="8"/>
  <c r="C76" i="8"/>
  <c r="D76" i="8"/>
  <c r="C77" i="8"/>
  <c r="D77" i="8"/>
  <c r="C78" i="8"/>
  <c r="D78" i="8"/>
  <c r="C79" i="8"/>
  <c r="D79" i="8"/>
  <c r="C80" i="8"/>
  <c r="D80" i="8"/>
  <c r="C81" i="8"/>
  <c r="D81" i="8"/>
  <c r="C82" i="8"/>
  <c r="D82" i="8"/>
  <c r="C83" i="8"/>
  <c r="D83" i="8"/>
  <c r="C84" i="8"/>
  <c r="D84" i="8"/>
  <c r="C85" i="8"/>
  <c r="D85" i="8"/>
  <c r="C86" i="8"/>
  <c r="D86" i="8"/>
  <c r="C87" i="8"/>
  <c r="D87" i="8"/>
  <c r="C88" i="8"/>
  <c r="D88" i="8"/>
  <c r="C89" i="8"/>
  <c r="D89" i="8"/>
  <c r="C90" i="8"/>
  <c r="D90" i="8"/>
  <c r="C91" i="8"/>
  <c r="D91" i="8"/>
  <c r="C92" i="8"/>
  <c r="D92" i="8"/>
  <c r="C93" i="8"/>
  <c r="D93" i="8"/>
  <c r="C94" i="8"/>
  <c r="D94" i="8"/>
  <c r="C95" i="8"/>
  <c r="D95" i="8"/>
  <c r="C96" i="8"/>
  <c r="C97" i="8"/>
  <c r="D97" i="8"/>
  <c r="C98" i="8"/>
  <c r="D98" i="8"/>
  <c r="C99" i="8"/>
  <c r="D99" i="8"/>
  <c r="C100" i="8"/>
  <c r="D100" i="8"/>
  <c r="C101" i="8"/>
  <c r="D101" i="8"/>
  <c r="C102" i="8"/>
  <c r="D102" i="8"/>
  <c r="C103" i="8"/>
  <c r="D103" i="8"/>
  <c r="C104" i="8"/>
  <c r="D104" i="8"/>
  <c r="C105" i="8"/>
  <c r="D105" i="8"/>
  <c r="F24" i="8"/>
  <c r="B78" i="8"/>
  <c r="B66" i="8"/>
  <c r="B67" i="8"/>
  <c r="B68" i="8"/>
  <c r="B69" i="8"/>
  <c r="B70" i="8"/>
  <c r="B71" i="8"/>
  <c r="B72" i="8"/>
  <c r="B73" i="8"/>
  <c r="B74" i="8"/>
  <c r="B75" i="8"/>
  <c r="B76" i="8"/>
  <c r="B77" i="8"/>
  <c r="B84" i="8"/>
  <c r="B85" i="8"/>
  <c r="B86" i="8"/>
  <c r="B87" i="8"/>
  <c r="B88" i="8"/>
  <c r="B89" i="8"/>
  <c r="B90" i="8"/>
  <c r="B91" i="8"/>
  <c r="B92" i="8"/>
  <c r="B93" i="8"/>
  <c r="B94" i="8"/>
  <c r="B95" i="8"/>
  <c r="B96" i="8"/>
  <c r="B97" i="8"/>
  <c r="B98" i="8"/>
  <c r="B99" i="8"/>
  <c r="B100" i="8"/>
  <c r="B101" i="8"/>
  <c r="B102" i="8"/>
  <c r="B103" i="8"/>
  <c r="B104" i="8"/>
  <c r="B105" i="8"/>
  <c r="B79" i="8"/>
  <c r="B80" i="8"/>
  <c r="B81" i="8"/>
  <c r="B82" i="8"/>
  <c r="B83" i="8"/>
  <c r="F26" i="8" l="1"/>
  <c r="F28" i="8"/>
  <c r="F27" i="8"/>
  <c r="F29" i="8" s="1"/>
  <c r="F9" i="29" s="1"/>
  <c r="G12" i="29" s="1"/>
  <c r="F30" i="8" l="1"/>
  <c r="F31" i="8"/>
  <c r="B9" i="29" l="1"/>
  <c r="B17" i="29" s="1"/>
  <c r="L9" i="29"/>
  <c r="L10" i="29"/>
  <c r="D17" i="29"/>
  <c r="C17" i="29" l="1"/>
  <c r="E9" i="29"/>
  <c r="E10" i="29"/>
  <c r="D16" i="29" l="1"/>
  <c r="C16" i="29"/>
  <c r="F17" i="29"/>
  <c r="G17" i="29"/>
  <c r="F16" i="29" l="1"/>
  <c r="G16" i="29"/>
</calcChain>
</file>

<file path=xl/sharedStrings.xml><?xml version="1.0" encoding="utf-8"?>
<sst xmlns="http://schemas.openxmlformats.org/spreadsheetml/2006/main" count="380" uniqueCount="43">
  <si>
    <t>Well</t>
  </si>
  <si>
    <t>Cycle</t>
  </si>
  <si>
    <t>ΔRn</t>
  </si>
  <si>
    <t>A1</t>
  </si>
  <si>
    <t>lower limit</t>
  </si>
  <si>
    <t>upper limit</t>
  </si>
  <si>
    <t>cycle</t>
  </si>
  <si>
    <t>within limit</t>
  </si>
  <si>
    <t>log Fluor</t>
  </si>
  <si>
    <r>
      <t>R</t>
    </r>
    <r>
      <rPr>
        <vertAlign val="superscript"/>
        <sz val="10"/>
        <rFont val="Arial"/>
        <family val="2"/>
      </rPr>
      <t>2</t>
    </r>
  </si>
  <si>
    <t>slope</t>
  </si>
  <si>
    <t>efficiency</t>
  </si>
  <si>
    <t>intercept</t>
  </si>
  <si>
    <r>
      <t>N</t>
    </r>
    <r>
      <rPr>
        <vertAlign val="subscript"/>
        <sz val="10"/>
        <rFont val="Arial"/>
        <family val="2"/>
      </rPr>
      <t>0</t>
    </r>
  </si>
  <si>
    <t>Fluor</t>
  </si>
  <si>
    <t>control</t>
  </si>
  <si>
    <t>PCR-Eff. based on fitting the exponential part of the curve</t>
  </si>
  <si>
    <t>middle</t>
  </si>
  <si>
    <t>Ct</t>
  </si>
  <si>
    <t>Fluor. (ΔRn)</t>
  </si>
  <si>
    <t xml:space="preserve">  </t>
  </si>
  <si>
    <t>mean</t>
  </si>
  <si>
    <t>SD</t>
  </si>
  <si>
    <t>Calculated Ct-value, when the lower limit is used as threshold</t>
  </si>
  <si>
    <t>CT target 1</t>
  </si>
  <si>
    <t>CT target 2</t>
  </si>
  <si>
    <t>CT target 3</t>
  </si>
  <si>
    <t>CT ref. 1</t>
  </si>
  <si>
    <t>CT ref. 2</t>
  </si>
  <si>
    <t>CT ref. 3</t>
  </si>
  <si>
    <t>CT mean</t>
  </si>
  <si>
    <t>E-Target1</t>
  </si>
  <si>
    <t>E-Target2</t>
  </si>
  <si>
    <t>E-Target3</t>
  </si>
  <si>
    <t>E-Ref1</t>
  </si>
  <si>
    <t>E-Ref2</t>
  </si>
  <si>
    <t>E-Ref3</t>
  </si>
  <si>
    <t>reference gene: actin</t>
  </si>
  <si>
    <t>(with overall mean of PCR-Eff.)</t>
  </si>
  <si>
    <t>fold treatment</t>
  </si>
  <si>
    <t>fold control</t>
  </si>
  <si>
    <t>TNFα 5h</t>
  </si>
  <si>
    <t>target gene: VCAM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</si>
</sst>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
    <numFmt numFmtId="166" formatCode="0.000E+00"/>
    <numFmt numFmtId="167" formatCode="###0.00;\-###0.00"/>
  </numFmts>
  <fonts count="12" x14ac:knownFonts="1">
    <font>
      <sz val="10"/>
      <name val="Arial"/>
    </font>
    <font>
      <b/>
      <sz val="10"/>
      <name val="Arial"/>
      <family val="2"/>
    </font>
    <font>
      <b/>
      <sz val="10"/>
      <color indexed="12"/>
      <name val="Arial"/>
      <family val="2"/>
    </font>
    <font>
      <sz val="11"/>
      <color rgb="FF9C6500"/>
      <name val="Calibri"/>
      <family val="2"/>
      <scheme val="minor"/>
    </font>
    <font>
      <vertAlign val="superscript"/>
      <sz val="10"/>
      <name val="Arial"/>
      <family val="2"/>
    </font>
    <font>
      <sz val="10"/>
      <name val="Arial"/>
      <family val="2"/>
    </font>
    <font>
      <vertAlign val="subscript"/>
      <sz val="10"/>
      <name val="Arial"/>
      <family val="2"/>
    </font>
    <font>
      <sz val="11"/>
      <name val="Calibri"/>
      <family val="2"/>
      <scheme val="minor"/>
    </font>
    <font>
      <sz val="10"/>
      <color theme="2" tint="-0.499984740745262"/>
      <name val="Arial"/>
      <family val="2"/>
    </font>
    <font>
      <u/>
      <sz val="10"/>
      <color theme="10"/>
      <name val="Arial"/>
      <family val="2"/>
    </font>
    <font>
      <sz val="8"/>
      <name val="Arial"/>
      <family val="2"/>
    </font>
    <font>
      <sz val="8.25"/>
      <name val="Microsoft Sans Serif"/>
      <family val="2"/>
    </font>
  </fonts>
  <fills count="9">
    <fill>
      <patternFill patternType="none"/>
    </fill>
    <fill>
      <patternFill patternType="gray125"/>
    </fill>
    <fill>
      <patternFill patternType="solid">
        <fgColor rgb="FFFFEB9C"/>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99FF99"/>
        <bgColor indexed="64"/>
      </patternFill>
    </fill>
    <fill>
      <patternFill patternType="solid">
        <fgColor theme="3" tint="0.79998168889431442"/>
        <bgColor indexed="64"/>
      </patternFill>
    </fill>
    <fill>
      <patternFill patternType="solid">
        <fgColor theme="6" tint="0.39997558519241921"/>
        <bgColor indexed="64"/>
      </patternFill>
    </fill>
  </fills>
  <borders count="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9" fillId="0" borderId="0" applyNumberFormat="0" applyFill="0" applyBorder="0" applyAlignment="0" applyProtection="0"/>
    <xf numFmtId="0" fontId="11" fillId="0" borderId="0">
      <alignment vertical="top"/>
      <protection locked="0"/>
    </xf>
    <xf numFmtId="0" fontId="11" fillId="0" borderId="0">
      <alignment vertical="top"/>
      <protection locked="0"/>
    </xf>
  </cellStyleXfs>
  <cellXfs count="57">
    <xf numFmtId="0" fontId="0" fillId="0" borderId="0" xfId="0"/>
    <xf numFmtId="0" fontId="1" fillId="0" borderId="0" xfId="0" applyFont="1"/>
    <xf numFmtId="0" fontId="0" fillId="0" borderId="0" xfId="0" applyFill="1"/>
    <xf numFmtId="0" fontId="0" fillId="0" borderId="0" xfId="0" applyAlignment="1">
      <alignment horizontal="center"/>
    </xf>
    <xf numFmtId="0" fontId="1" fillId="0" borderId="0" xfId="0" applyFont="1" applyFill="1"/>
    <xf numFmtId="0" fontId="2" fillId="0" borderId="0" xfId="0" applyFont="1"/>
    <xf numFmtId="2" fontId="0" fillId="0" borderId="0" xfId="0" applyNumberFormat="1" applyFill="1" applyAlignment="1">
      <alignment horizontal="center"/>
    </xf>
    <xf numFmtId="0" fontId="1" fillId="3" borderId="0" xfId="0" applyFont="1" applyFill="1"/>
    <xf numFmtId="0" fontId="0" fillId="0" borderId="0" xfId="0" applyFill="1" applyAlignment="1">
      <alignment horizontal="center"/>
    </xf>
    <xf numFmtId="0" fontId="0" fillId="3" borderId="0" xfId="0" applyFill="1"/>
    <xf numFmtId="0" fontId="5" fillId="0" borderId="0" xfId="0" applyFont="1"/>
    <xf numFmtId="0" fontId="5" fillId="5" borderId="0" xfId="0" applyFont="1" applyFill="1"/>
    <xf numFmtId="0" fontId="0" fillId="5" borderId="0" xfId="0" applyFill="1"/>
    <xf numFmtId="0" fontId="1" fillId="3" borderId="1" xfId="0" applyFont="1" applyFill="1" applyBorder="1"/>
    <xf numFmtId="0" fontId="1" fillId="3" borderId="2" xfId="0" applyFont="1" applyFill="1" applyBorder="1"/>
    <xf numFmtId="0" fontId="5" fillId="3" borderId="0" xfId="0" applyFont="1" applyFill="1"/>
    <xf numFmtId="0" fontId="3" fillId="0" borderId="0" xfId="1" applyFill="1" applyAlignment="1">
      <alignment horizontal="center"/>
    </xf>
    <xf numFmtId="0" fontId="8" fillId="0" borderId="0" xfId="0" applyFont="1" applyFill="1"/>
    <xf numFmtId="0" fontId="8" fillId="0" borderId="0" xfId="0" applyFont="1"/>
    <xf numFmtId="0" fontId="9" fillId="0" borderId="0" xfId="2"/>
    <xf numFmtId="0" fontId="1" fillId="3" borderId="0" xfId="0" applyFont="1" applyFill="1" applyBorder="1"/>
    <xf numFmtId="0" fontId="7" fillId="0" borderId="0" xfId="1" applyFont="1" applyFill="1"/>
    <xf numFmtId="0" fontId="5" fillId="0" borderId="0" xfId="0" applyFont="1" applyFill="1"/>
    <xf numFmtId="0" fontId="1" fillId="4" borderId="0" xfId="0" applyFont="1" applyFill="1"/>
    <xf numFmtId="0" fontId="1" fillId="6" borderId="0" xfId="0" applyFont="1" applyFill="1"/>
    <xf numFmtId="0" fontId="5" fillId="0" borderId="0" xfId="0" applyFont="1" applyAlignment="1">
      <alignment horizontal="center"/>
    </xf>
    <xf numFmtId="0" fontId="5" fillId="0" borderId="0" xfId="0" applyFont="1" applyFill="1" applyAlignment="1">
      <alignment horizontal="center"/>
    </xf>
    <xf numFmtId="166" fontId="0" fillId="0" borderId="0" xfId="0" applyNumberFormat="1" applyAlignment="1">
      <alignment horizontal="center"/>
    </xf>
    <xf numFmtId="165" fontId="0" fillId="0" borderId="0" xfId="0" applyNumberFormat="1" applyAlignment="1">
      <alignment horizontal="center"/>
    </xf>
    <xf numFmtId="165" fontId="0" fillId="0" borderId="0" xfId="0" applyNumberFormat="1"/>
    <xf numFmtId="165" fontId="5" fillId="0" borderId="0" xfId="0" applyNumberFormat="1" applyFont="1"/>
    <xf numFmtId="0" fontId="5" fillId="0" borderId="0" xfId="0" applyFont="1" applyFill="1" applyAlignment="1">
      <alignment horizontal="left"/>
    </xf>
    <xf numFmtId="0" fontId="1" fillId="4" borderId="0" xfId="0" applyFont="1" applyFill="1" applyBorder="1" applyAlignment="1"/>
    <xf numFmtId="164" fontId="2" fillId="4" borderId="0" xfId="0" applyNumberFormat="1" applyFont="1" applyFill="1" applyBorder="1" applyAlignment="1"/>
    <xf numFmtId="164" fontId="1" fillId="4" borderId="0" xfId="0" applyNumberFormat="1" applyFont="1" applyFill="1" applyBorder="1" applyAlignment="1">
      <alignment horizontal="center"/>
    </xf>
    <xf numFmtId="0" fontId="1" fillId="4" borderId="0" xfId="0" applyFont="1" applyFill="1" applyBorder="1" applyAlignment="1">
      <alignment horizontal="center"/>
    </xf>
    <xf numFmtId="2" fontId="7" fillId="4" borderId="0" xfId="1" applyNumberFormat="1" applyFont="1" applyFill="1" applyBorder="1" applyAlignment="1">
      <alignment horizontal="center"/>
    </xf>
    <xf numFmtId="0" fontId="1" fillId="7" borderId="0" xfId="0" applyFont="1" applyFill="1" applyBorder="1" applyAlignment="1"/>
    <xf numFmtId="164" fontId="2" fillId="7" borderId="0" xfId="0" applyNumberFormat="1" applyFont="1" applyFill="1" applyBorder="1" applyAlignment="1"/>
    <xf numFmtId="164" fontId="1" fillId="7" borderId="0" xfId="0" applyNumberFormat="1" applyFont="1" applyFill="1" applyBorder="1" applyAlignment="1">
      <alignment horizontal="center"/>
    </xf>
    <xf numFmtId="2" fontId="7" fillId="7" borderId="0" xfId="1" applyNumberFormat="1" applyFont="1" applyFill="1" applyBorder="1" applyAlignment="1">
      <alignment horizontal="center"/>
    </xf>
    <xf numFmtId="0" fontId="0" fillId="7" borderId="0" xfId="0" applyFill="1" applyBorder="1"/>
    <xf numFmtId="165" fontId="0" fillId="7" borderId="0" xfId="0" applyNumberFormat="1" applyFill="1" applyBorder="1"/>
    <xf numFmtId="0" fontId="3" fillId="7" borderId="0" xfId="1" applyFill="1" applyBorder="1" applyAlignment="1">
      <alignment horizontal="center"/>
    </xf>
    <xf numFmtId="165" fontId="0" fillId="7" borderId="0" xfId="0" applyNumberFormat="1" applyFill="1" applyBorder="1" applyAlignment="1">
      <alignment horizontal="center"/>
    </xf>
    <xf numFmtId="0" fontId="0" fillId="7" borderId="0" xfId="0" applyFill="1" applyBorder="1" applyAlignment="1">
      <alignment horizontal="center"/>
    </xf>
    <xf numFmtId="0" fontId="0" fillId="4" borderId="0" xfId="0" applyFill="1" applyBorder="1" applyAlignment="1">
      <alignment horizontal="center"/>
    </xf>
    <xf numFmtId="165" fontId="0" fillId="4" borderId="0" xfId="0" applyNumberFormat="1" applyFill="1" applyBorder="1"/>
    <xf numFmtId="165" fontId="0" fillId="4" borderId="0" xfId="0" applyNumberFormat="1" applyFill="1" applyBorder="1" applyAlignment="1">
      <alignment horizontal="center"/>
    </xf>
    <xf numFmtId="0" fontId="0" fillId="4" borderId="0" xfId="0" applyFill="1" applyBorder="1"/>
    <xf numFmtId="167" fontId="11" fillId="0" borderId="0" xfId="3" applyNumberFormat="1" applyFont="1" applyAlignment="1" applyProtection="1">
      <alignment vertical="center"/>
    </xf>
    <xf numFmtId="165" fontId="1" fillId="7" borderId="0" xfId="0" applyNumberFormat="1" applyFont="1" applyFill="1" applyBorder="1" applyAlignment="1">
      <alignment horizontal="center"/>
    </xf>
    <xf numFmtId="0" fontId="1" fillId="7" borderId="0" xfId="0" applyFont="1" applyFill="1" applyBorder="1" applyAlignment="1">
      <alignment horizontal="center"/>
    </xf>
    <xf numFmtId="165" fontId="1" fillId="4" borderId="0" xfId="0" applyNumberFormat="1" applyFont="1" applyFill="1" applyBorder="1" applyAlignment="1">
      <alignment horizontal="center"/>
    </xf>
    <xf numFmtId="0" fontId="0" fillId="8" borderId="0" xfId="0" applyFill="1"/>
    <xf numFmtId="167" fontId="11" fillId="8" borderId="0" xfId="3" applyNumberFormat="1" applyFont="1" applyFill="1" applyAlignment="1" applyProtection="1">
      <alignment vertical="center"/>
    </xf>
    <xf numFmtId="0" fontId="7" fillId="8" borderId="0" xfId="1" applyFont="1" applyFill="1"/>
  </cellXfs>
  <cellStyles count="5">
    <cellStyle name="Link" xfId="2" builtinId="8"/>
    <cellStyle name="Neutral" xfId="1" builtinId="28"/>
    <cellStyle name="Normal" xfId="3" xr:uid="{0D3FDF88-8334-408D-965E-B40B4E44DD56}"/>
    <cellStyle name="Standard" xfId="0" builtinId="0"/>
    <cellStyle name="Standard 2" xfId="4" xr:uid="{1D61BAC9-DDF2-484B-9C82-6CAE6F21728D}"/>
  </cellStyles>
  <dxfs count="0"/>
  <tableStyles count="0" defaultTableStyle="TableStyleMedium9"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VCAM mRNA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'fold ind. delta-CT'!$F$15</c:f>
              <c:strCache>
                <c:ptCount val="1"/>
                <c:pt idx="0">
                  <c:v>mean</c:v>
                </c:pt>
              </c:strCache>
            </c:strRef>
          </c:tx>
          <c:spPr>
            <a:solidFill>
              <a:schemeClr val="accent1"/>
            </a:solidFill>
            <a:ln>
              <a:noFill/>
            </a:ln>
            <a:effectLst/>
          </c:spPr>
          <c:invertIfNegative val="0"/>
          <c:errBars>
            <c:errBarType val="both"/>
            <c:errValType val="cust"/>
            <c:noEndCap val="0"/>
            <c:plus>
              <c:numRef>
                <c:f>('fold ind. delta-CT'!$G$16,'fold ind. delta-CT'!$G$17)</c:f>
                <c:numCache>
                  <c:formatCode>General</c:formatCode>
                  <c:ptCount val="2"/>
                  <c:pt idx="0">
                    <c:v>6.3332073754508403E-2</c:v>
                  </c:pt>
                  <c:pt idx="1">
                    <c:v>6.004220438154352</c:v>
                  </c:pt>
                </c:numCache>
              </c:numRef>
            </c:plus>
            <c:minus>
              <c:numRef>
                <c:f>('fold ind. delta-CT'!$G$16,'fold ind. delta-CT'!$G$17)</c:f>
                <c:numCache>
                  <c:formatCode>General</c:formatCode>
                  <c:ptCount val="2"/>
                  <c:pt idx="0">
                    <c:v>6.3332073754508403E-2</c:v>
                  </c:pt>
                  <c:pt idx="1">
                    <c:v>6.004220438154352</c:v>
                  </c:pt>
                </c:numCache>
              </c:numRef>
            </c:minus>
            <c:spPr>
              <a:noFill/>
              <a:ln w="9525" cap="flat" cmpd="sng" algn="ctr">
                <a:solidFill>
                  <a:schemeClr val="tx1">
                    <a:lumMod val="65000"/>
                    <a:lumOff val="35000"/>
                  </a:schemeClr>
                </a:solidFill>
                <a:round/>
              </a:ln>
              <a:effectLst/>
            </c:spPr>
          </c:errBars>
          <c:cat>
            <c:strRef>
              <c:f>('fold ind. delta-CT'!$E$16,'fold ind. delta-CT'!$E$17)</c:f>
              <c:strCache>
                <c:ptCount val="2"/>
                <c:pt idx="0">
                  <c:v>control</c:v>
                </c:pt>
                <c:pt idx="1">
                  <c:v>TNFα 5h</c:v>
                </c:pt>
              </c:strCache>
            </c:strRef>
          </c:cat>
          <c:val>
            <c:numRef>
              <c:f>('fold ind. delta-CT'!$F$16,'fold ind. delta-CT'!$F$17)</c:f>
              <c:numCache>
                <c:formatCode>0.000</c:formatCode>
                <c:ptCount val="2"/>
                <c:pt idx="0">
                  <c:v>1.0020288833949671</c:v>
                </c:pt>
                <c:pt idx="1">
                  <c:v>34.947185260719145</c:v>
                </c:pt>
              </c:numCache>
            </c:numRef>
          </c:val>
          <c:extLst>
            <c:ext xmlns:c16="http://schemas.microsoft.com/office/drawing/2014/chart" uri="{C3380CC4-5D6E-409C-BE32-E72D297353CC}">
              <c16:uniqueId val="{00000000-4BBD-4F4F-9A91-EE79944EEEF8}"/>
            </c:ext>
          </c:extLst>
        </c:ser>
        <c:dLbls>
          <c:showLegendKey val="0"/>
          <c:showVal val="0"/>
          <c:showCatName val="0"/>
          <c:showSerName val="0"/>
          <c:showPercent val="0"/>
          <c:showBubbleSize val="0"/>
        </c:dLbls>
        <c:gapWidth val="219"/>
        <c:overlap val="-27"/>
        <c:axId val="72050127"/>
        <c:axId val="72052207"/>
      </c:barChart>
      <c:catAx>
        <c:axId val="72050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2052207"/>
        <c:crosses val="autoZero"/>
        <c:auto val="1"/>
        <c:lblAlgn val="ctr"/>
        <c:lblOffset val="100"/>
        <c:noMultiLvlLbl val="0"/>
      </c:catAx>
      <c:valAx>
        <c:axId val="720522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fold induction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20501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'ref control'!$K$21</c:f>
              <c:strCache>
                <c:ptCount val="1"/>
                <c:pt idx="0">
                  <c:v>ΔRn</c:v>
                </c:pt>
              </c:strCache>
            </c:strRef>
          </c:tx>
          <c:xVal>
            <c:numRef>
              <c:f>'ref control'!$J$22:$J$61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'ref control'!$K$22:$K$61</c:f>
              <c:numCache>
                <c:formatCode>###0.00;\-###0.00</c:formatCode>
                <c:ptCount val="40"/>
                <c:pt idx="0">
                  <c:v>5.24314287686457</c:v>
                </c:pt>
                <c:pt idx="1">
                  <c:v>7.6688354745115204</c:v>
                </c:pt>
                <c:pt idx="2">
                  <c:v>7.2671043800824</c:v>
                </c:pt>
                <c:pt idx="3">
                  <c:v>6.69420691063715</c:v>
                </c:pt>
                <c:pt idx="4">
                  <c:v>1.28119395577596</c:v>
                </c:pt>
                <c:pt idx="5">
                  <c:v>2.9844312854520498</c:v>
                </c:pt>
                <c:pt idx="6">
                  <c:v>1.39907013775064</c:v>
                </c:pt>
                <c:pt idx="11">
                  <c:v>6.8204840185776403</c:v>
                </c:pt>
                <c:pt idx="12">
                  <c:v>16.202869320436999</c:v>
                </c:pt>
                <c:pt idx="13">
                  <c:v>35.199275062629603</c:v>
                </c:pt>
                <c:pt idx="14">
                  <c:v>93.691263415972998</c:v>
                </c:pt>
                <c:pt idx="15">
                  <c:v>186.377278209304</c:v>
                </c:pt>
                <c:pt idx="16">
                  <c:v>361.37983366513703</c:v>
                </c:pt>
                <c:pt idx="17">
                  <c:v>642.64837079613199</c:v>
                </c:pt>
                <c:pt idx="18">
                  <c:v>1046.81911490994</c:v>
                </c:pt>
                <c:pt idx="19">
                  <c:v>1451.1173764919099</c:v>
                </c:pt>
                <c:pt idx="20">
                  <c:v>1796.75052430703</c:v>
                </c:pt>
                <c:pt idx="21">
                  <c:v>2052.5222805466101</c:v>
                </c:pt>
                <c:pt idx="22">
                  <c:v>2219.7434991028399</c:v>
                </c:pt>
                <c:pt idx="23">
                  <c:v>2322.9856679804002</c:v>
                </c:pt>
                <c:pt idx="24">
                  <c:v>2385.59816644906</c:v>
                </c:pt>
                <c:pt idx="25">
                  <c:v>2427.8777717927701</c:v>
                </c:pt>
                <c:pt idx="26">
                  <c:v>2457.0410684472299</c:v>
                </c:pt>
                <c:pt idx="27">
                  <c:v>2473.7366675291901</c:v>
                </c:pt>
                <c:pt idx="28">
                  <c:v>2480.6956310935798</c:v>
                </c:pt>
                <c:pt idx="29">
                  <c:v>2483.9061070637599</c:v>
                </c:pt>
                <c:pt idx="30">
                  <c:v>2486.4586126560698</c:v>
                </c:pt>
                <c:pt idx="31">
                  <c:v>2483.24689987479</c:v>
                </c:pt>
                <c:pt idx="32">
                  <c:v>2477.6546325817599</c:v>
                </c:pt>
                <c:pt idx="33">
                  <c:v>2472.9696537813202</c:v>
                </c:pt>
                <c:pt idx="34">
                  <c:v>2469.45941591777</c:v>
                </c:pt>
                <c:pt idx="35">
                  <c:v>2463.21380980705</c:v>
                </c:pt>
                <c:pt idx="36">
                  <c:v>2454.9691430908201</c:v>
                </c:pt>
                <c:pt idx="37">
                  <c:v>2454.65076469017</c:v>
                </c:pt>
                <c:pt idx="38">
                  <c:v>2452.4205242911398</c:v>
                </c:pt>
                <c:pt idx="39">
                  <c:v>2454.36442915711</c:v>
                </c:pt>
              </c:numCache>
            </c:numRef>
          </c:yVal>
          <c:smooth val="1"/>
          <c:extLst>
            <c:ext xmlns:c16="http://schemas.microsoft.com/office/drawing/2014/chart" uri="{C3380CC4-5D6E-409C-BE32-E72D297353CC}">
              <c16:uniqueId val="{00000000-2830-4953-AC10-C430F7D9BF61}"/>
            </c:ext>
          </c:extLst>
        </c:ser>
        <c:ser>
          <c:idx val="1"/>
          <c:order val="1"/>
          <c:xVal>
            <c:strRef>
              <c:f>'ref control'!$J$66:$J$105</c:f>
              <c:strCache>
                <c:ptCount val="18"/>
                <c:pt idx="14">
                  <c:v>15</c:v>
                </c:pt>
                <c:pt idx="15">
                  <c:v>16</c:v>
                </c:pt>
                <c:pt idx="16">
                  <c:v>17</c:v>
                </c:pt>
                <c:pt idx="17">
                  <c:v>18</c:v>
                </c:pt>
              </c:strCache>
            </c:strRef>
          </c:xVal>
          <c:yVal>
            <c:numRef>
              <c:f>'ref control'!$K$66:$K$105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93.691263415972998</c:v>
                </c:pt>
                <c:pt idx="15">
                  <c:v>186.377278209304</c:v>
                </c:pt>
                <c:pt idx="16">
                  <c:v>361.37983366513703</c:v>
                </c:pt>
                <c:pt idx="17">
                  <c:v>642.64837079613199</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1-2830-4953-AC10-C430F7D9BF61}"/>
            </c:ext>
          </c:extLst>
        </c:ser>
        <c:dLbls>
          <c:showLegendKey val="0"/>
          <c:showVal val="0"/>
          <c:showCatName val="0"/>
          <c:showSerName val="0"/>
          <c:showPercent val="0"/>
          <c:showBubbleSize val="0"/>
        </c:dLbls>
        <c:axId val="96953856"/>
        <c:axId val="96955776"/>
      </c:scatterChart>
      <c:valAx>
        <c:axId val="96953856"/>
        <c:scaling>
          <c:orientation val="minMax"/>
          <c:max val="50"/>
        </c:scaling>
        <c:delete val="0"/>
        <c:axPos val="b"/>
        <c:title>
          <c:tx>
            <c:rich>
              <a:bodyPr/>
              <a:lstStyle/>
              <a:p>
                <a:pPr>
                  <a:defRPr/>
                </a:pPr>
                <a:r>
                  <a:rPr lang="en-US"/>
                  <a:t>cycle</a:t>
                </a:r>
              </a:p>
            </c:rich>
          </c:tx>
          <c:overlay val="0"/>
        </c:title>
        <c:numFmt formatCode="General" sourceLinked="1"/>
        <c:majorTickMark val="none"/>
        <c:minorTickMark val="none"/>
        <c:tickLblPos val="nextTo"/>
        <c:crossAx val="96955776"/>
        <c:crosses val="autoZero"/>
        <c:crossBetween val="midCat"/>
      </c:valAx>
      <c:valAx>
        <c:axId val="96955776"/>
        <c:scaling>
          <c:logBase val="10"/>
          <c:orientation val="minMax"/>
          <c:min val="10"/>
        </c:scaling>
        <c:delete val="0"/>
        <c:axPos val="l"/>
        <c:majorGridlines/>
        <c:title>
          <c:tx>
            <c:rich>
              <a:bodyPr/>
              <a:lstStyle/>
              <a:p>
                <a:pPr>
                  <a:defRPr/>
                </a:pPr>
                <a:r>
                  <a:rPr lang="en-US"/>
                  <a:t>log (Fluor)</a:t>
                </a:r>
              </a:p>
            </c:rich>
          </c:tx>
          <c:overlay val="0"/>
        </c:title>
        <c:numFmt formatCode="0.E+00" sourceLinked="0"/>
        <c:majorTickMark val="none"/>
        <c:minorTickMark val="none"/>
        <c:tickLblPos val="nextTo"/>
        <c:crossAx val="96953856"/>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'ref control'!$R$21</c:f>
              <c:strCache>
                <c:ptCount val="1"/>
                <c:pt idx="0">
                  <c:v>ΔRn</c:v>
                </c:pt>
              </c:strCache>
            </c:strRef>
          </c:tx>
          <c:xVal>
            <c:numRef>
              <c:f>'ref control'!$Q$22:$Q$61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'ref control'!$R$22:$R$61</c:f>
              <c:numCache>
                <c:formatCode>###0.00;\-###0.00</c:formatCode>
                <c:ptCount val="40"/>
                <c:pt idx="0">
                  <c:v>5.24314287686457</c:v>
                </c:pt>
                <c:pt idx="1">
                  <c:v>7.6688354745115204</c:v>
                </c:pt>
                <c:pt idx="2">
                  <c:v>7.2671043800824</c:v>
                </c:pt>
                <c:pt idx="3">
                  <c:v>6.69420691063715</c:v>
                </c:pt>
                <c:pt idx="4">
                  <c:v>1.28119395577596</c:v>
                </c:pt>
                <c:pt idx="5">
                  <c:v>2.9844312854520498</c:v>
                </c:pt>
                <c:pt idx="6">
                  <c:v>1.39907013775064</c:v>
                </c:pt>
                <c:pt idx="11">
                  <c:v>6.8204840185776403</c:v>
                </c:pt>
                <c:pt idx="12">
                  <c:v>16.202869320436999</c:v>
                </c:pt>
                <c:pt idx="13">
                  <c:v>35.199275062629603</c:v>
                </c:pt>
                <c:pt idx="14">
                  <c:v>93.691263415972998</c:v>
                </c:pt>
                <c:pt idx="15">
                  <c:v>186.377278209304</c:v>
                </c:pt>
                <c:pt idx="16">
                  <c:v>361.37983366513703</c:v>
                </c:pt>
                <c:pt idx="17">
                  <c:v>642.64837079613199</c:v>
                </c:pt>
                <c:pt idx="18">
                  <c:v>1046.81911490994</c:v>
                </c:pt>
                <c:pt idx="19">
                  <c:v>1451.1173764919099</c:v>
                </c:pt>
                <c:pt idx="20">
                  <c:v>1796.75052430703</c:v>
                </c:pt>
                <c:pt idx="21">
                  <c:v>2052.5222805466101</c:v>
                </c:pt>
                <c:pt idx="22">
                  <c:v>2219.7434991028399</c:v>
                </c:pt>
                <c:pt idx="23">
                  <c:v>2322.9856679804002</c:v>
                </c:pt>
                <c:pt idx="24">
                  <c:v>2385.59816644906</c:v>
                </c:pt>
                <c:pt idx="25">
                  <c:v>2427.8777717927701</c:v>
                </c:pt>
                <c:pt idx="26">
                  <c:v>2457.0410684472299</c:v>
                </c:pt>
                <c:pt idx="27">
                  <c:v>2473.7366675291901</c:v>
                </c:pt>
                <c:pt idx="28">
                  <c:v>2480.6956310935798</c:v>
                </c:pt>
                <c:pt idx="29">
                  <c:v>2483.9061070637599</c:v>
                </c:pt>
                <c:pt idx="30">
                  <c:v>2486.4586126560698</c:v>
                </c:pt>
                <c:pt idx="31">
                  <c:v>2483.24689987479</c:v>
                </c:pt>
                <c:pt idx="32">
                  <c:v>2477.6546325817599</c:v>
                </c:pt>
                <c:pt idx="33">
                  <c:v>2472.9696537813202</c:v>
                </c:pt>
                <c:pt idx="34">
                  <c:v>2469.45941591777</c:v>
                </c:pt>
                <c:pt idx="35">
                  <c:v>2463.21380980705</c:v>
                </c:pt>
                <c:pt idx="36">
                  <c:v>2454.9691430908201</c:v>
                </c:pt>
                <c:pt idx="37">
                  <c:v>2454.65076469017</c:v>
                </c:pt>
                <c:pt idx="38">
                  <c:v>2452.4205242911398</c:v>
                </c:pt>
                <c:pt idx="39">
                  <c:v>2454.36442915711</c:v>
                </c:pt>
              </c:numCache>
            </c:numRef>
          </c:yVal>
          <c:smooth val="1"/>
          <c:extLst>
            <c:ext xmlns:c16="http://schemas.microsoft.com/office/drawing/2014/chart" uri="{C3380CC4-5D6E-409C-BE32-E72D297353CC}">
              <c16:uniqueId val="{00000000-8219-4A43-811C-F9572BEA111C}"/>
            </c:ext>
          </c:extLst>
        </c:ser>
        <c:ser>
          <c:idx val="1"/>
          <c:order val="1"/>
          <c:tx>
            <c:strRef>
              <c:f>'ref control'!$R$65</c:f>
              <c:strCache>
                <c:ptCount val="1"/>
                <c:pt idx="0">
                  <c:v>Fluor</c:v>
                </c:pt>
              </c:strCache>
            </c:strRef>
          </c:tx>
          <c:xVal>
            <c:strRef>
              <c:f>'ref control'!$Q$66:$Q$105</c:f>
              <c:strCache>
                <c:ptCount val="18"/>
                <c:pt idx="14">
                  <c:v>15</c:v>
                </c:pt>
                <c:pt idx="15">
                  <c:v>16</c:v>
                </c:pt>
                <c:pt idx="16">
                  <c:v>17</c:v>
                </c:pt>
                <c:pt idx="17">
                  <c:v>18</c:v>
                </c:pt>
              </c:strCache>
            </c:strRef>
          </c:xVal>
          <c:yVal>
            <c:numRef>
              <c:f>'ref control'!$R$66:$R$105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93.691263415972998</c:v>
                </c:pt>
                <c:pt idx="15">
                  <c:v>186.377278209304</c:v>
                </c:pt>
                <c:pt idx="16">
                  <c:v>361.37983366513703</c:v>
                </c:pt>
                <c:pt idx="17">
                  <c:v>642.64837079613199</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1-8219-4A43-811C-F9572BEA111C}"/>
            </c:ext>
          </c:extLst>
        </c:ser>
        <c:dLbls>
          <c:showLegendKey val="0"/>
          <c:showVal val="0"/>
          <c:showCatName val="0"/>
          <c:showSerName val="0"/>
          <c:showPercent val="0"/>
          <c:showBubbleSize val="0"/>
        </c:dLbls>
        <c:axId val="96953856"/>
        <c:axId val="96955776"/>
      </c:scatterChart>
      <c:valAx>
        <c:axId val="96953856"/>
        <c:scaling>
          <c:orientation val="minMax"/>
          <c:max val="50"/>
        </c:scaling>
        <c:delete val="0"/>
        <c:axPos val="b"/>
        <c:title>
          <c:tx>
            <c:rich>
              <a:bodyPr/>
              <a:lstStyle/>
              <a:p>
                <a:pPr>
                  <a:defRPr/>
                </a:pPr>
                <a:r>
                  <a:rPr lang="en-US"/>
                  <a:t>cycle</a:t>
                </a:r>
              </a:p>
            </c:rich>
          </c:tx>
          <c:overlay val="0"/>
        </c:title>
        <c:numFmt formatCode="General" sourceLinked="1"/>
        <c:majorTickMark val="none"/>
        <c:minorTickMark val="none"/>
        <c:tickLblPos val="nextTo"/>
        <c:crossAx val="96955776"/>
        <c:crosses val="autoZero"/>
        <c:crossBetween val="midCat"/>
      </c:valAx>
      <c:valAx>
        <c:axId val="96955776"/>
        <c:scaling>
          <c:logBase val="10"/>
          <c:orientation val="minMax"/>
          <c:min val="10"/>
        </c:scaling>
        <c:delete val="0"/>
        <c:axPos val="l"/>
        <c:majorGridlines/>
        <c:title>
          <c:tx>
            <c:rich>
              <a:bodyPr/>
              <a:lstStyle/>
              <a:p>
                <a:pPr>
                  <a:defRPr/>
                </a:pPr>
                <a:r>
                  <a:rPr lang="en-US"/>
                  <a:t>log (Fluor)</a:t>
                </a:r>
              </a:p>
            </c:rich>
          </c:tx>
          <c:overlay val="0"/>
        </c:title>
        <c:numFmt formatCode="0.E+00" sourceLinked="0"/>
        <c:majorTickMark val="none"/>
        <c:minorTickMark val="none"/>
        <c:tickLblPos val="nextTo"/>
        <c:crossAx val="96953856"/>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'ref treated'!$C$21</c:f>
              <c:strCache>
                <c:ptCount val="1"/>
                <c:pt idx="0">
                  <c:v>ΔRn</c:v>
                </c:pt>
              </c:strCache>
            </c:strRef>
          </c:tx>
          <c:xVal>
            <c:numRef>
              <c:f>'ref treated'!$B$22:$B$61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'ref treated'!$C$22:$C$61</c:f>
              <c:numCache>
                <c:formatCode>###0.00;\-###0.00</c:formatCode>
                <c:ptCount val="40"/>
                <c:pt idx="10">
                  <c:v>4.9593016905014302</c:v>
                </c:pt>
                <c:pt idx="11">
                  <c:v>11.7441169370718</c:v>
                </c:pt>
                <c:pt idx="12">
                  <c:v>24.960968248109602</c:v>
                </c:pt>
                <c:pt idx="13">
                  <c:v>58.812537530658602</c:v>
                </c:pt>
                <c:pt idx="14">
                  <c:v>127.18716999577499</c:v>
                </c:pt>
                <c:pt idx="15">
                  <c:v>245.105562211571</c:v>
                </c:pt>
                <c:pt idx="16">
                  <c:v>452.58586196686099</c:v>
                </c:pt>
                <c:pt idx="17">
                  <c:v>768.39757906199395</c:v>
                </c:pt>
                <c:pt idx="18">
                  <c:v>1182.8196956403699</c:v>
                </c:pt>
                <c:pt idx="19">
                  <c:v>1550.55384067616</c:v>
                </c:pt>
                <c:pt idx="20">
                  <c:v>1853.7747947095099</c:v>
                </c:pt>
                <c:pt idx="21">
                  <c:v>2064.85475278184</c:v>
                </c:pt>
                <c:pt idx="22">
                  <c:v>2198.4446447586602</c:v>
                </c:pt>
                <c:pt idx="23">
                  <c:v>2281.08045363065</c:v>
                </c:pt>
                <c:pt idx="24">
                  <c:v>2331.0912940821599</c:v>
                </c:pt>
                <c:pt idx="25">
                  <c:v>2364.4211711346602</c:v>
                </c:pt>
                <c:pt idx="26">
                  <c:v>2381.1490780161798</c:v>
                </c:pt>
                <c:pt idx="27">
                  <c:v>2391.16975873915</c:v>
                </c:pt>
                <c:pt idx="28">
                  <c:v>2395.29428439004</c:v>
                </c:pt>
                <c:pt idx="29">
                  <c:v>2397.4328353336</c:v>
                </c:pt>
                <c:pt idx="30">
                  <c:v>2394.3283361581198</c:v>
                </c:pt>
                <c:pt idx="31">
                  <c:v>2389.2203839099602</c:v>
                </c:pt>
                <c:pt idx="32">
                  <c:v>2383.8975261393598</c:v>
                </c:pt>
                <c:pt idx="33">
                  <c:v>2382.2701973982798</c:v>
                </c:pt>
                <c:pt idx="34">
                  <c:v>2381.6420735920301</c:v>
                </c:pt>
                <c:pt idx="35">
                  <c:v>2382.02682017395</c:v>
                </c:pt>
                <c:pt idx="36">
                  <c:v>2379.1544710215799</c:v>
                </c:pt>
                <c:pt idx="37">
                  <c:v>2376.5760918003698</c:v>
                </c:pt>
                <c:pt idx="38">
                  <c:v>2374.1159838243002</c:v>
                </c:pt>
                <c:pt idx="39">
                  <c:v>2374.9699109715102</c:v>
                </c:pt>
              </c:numCache>
            </c:numRef>
          </c:yVal>
          <c:smooth val="1"/>
          <c:extLst>
            <c:ext xmlns:c16="http://schemas.microsoft.com/office/drawing/2014/chart" uri="{C3380CC4-5D6E-409C-BE32-E72D297353CC}">
              <c16:uniqueId val="{00000003-6A1F-4D59-89F0-6B92EA0F43C2}"/>
            </c:ext>
          </c:extLst>
        </c:ser>
        <c:ser>
          <c:idx val="1"/>
          <c:order val="1"/>
          <c:xVal>
            <c:strRef>
              <c:f>'ref treated'!$B$66:$B$105</c:f>
              <c:strCache>
                <c:ptCount val="18"/>
                <c:pt idx="13">
                  <c:v>14</c:v>
                </c:pt>
                <c:pt idx="14">
                  <c:v>15</c:v>
                </c:pt>
                <c:pt idx="15">
                  <c:v>16</c:v>
                </c:pt>
                <c:pt idx="16">
                  <c:v>17</c:v>
                </c:pt>
                <c:pt idx="17">
                  <c:v>18</c:v>
                </c:pt>
              </c:strCache>
            </c:strRef>
          </c:xVal>
          <c:yVal>
            <c:numRef>
              <c:f>'ref treated'!$C$66:$C$105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58.812537530658602</c:v>
                </c:pt>
                <c:pt idx="14">
                  <c:v>127.18716999577499</c:v>
                </c:pt>
                <c:pt idx="15">
                  <c:v>245.105562211571</c:v>
                </c:pt>
                <c:pt idx="16">
                  <c:v>452.58586196686099</c:v>
                </c:pt>
                <c:pt idx="17">
                  <c:v>768.39757906199395</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5-6A1F-4D59-89F0-6B92EA0F43C2}"/>
            </c:ext>
          </c:extLst>
        </c:ser>
        <c:dLbls>
          <c:showLegendKey val="0"/>
          <c:showVal val="0"/>
          <c:showCatName val="0"/>
          <c:showSerName val="0"/>
          <c:showPercent val="0"/>
          <c:showBubbleSize val="0"/>
        </c:dLbls>
        <c:axId val="96953856"/>
        <c:axId val="96955776"/>
      </c:scatterChart>
      <c:valAx>
        <c:axId val="96953856"/>
        <c:scaling>
          <c:orientation val="minMax"/>
          <c:max val="50"/>
        </c:scaling>
        <c:delete val="0"/>
        <c:axPos val="b"/>
        <c:title>
          <c:tx>
            <c:rich>
              <a:bodyPr/>
              <a:lstStyle/>
              <a:p>
                <a:pPr>
                  <a:defRPr/>
                </a:pPr>
                <a:r>
                  <a:rPr lang="en-US"/>
                  <a:t>cycle</a:t>
                </a:r>
              </a:p>
            </c:rich>
          </c:tx>
          <c:overlay val="0"/>
        </c:title>
        <c:numFmt formatCode="General" sourceLinked="1"/>
        <c:majorTickMark val="none"/>
        <c:minorTickMark val="none"/>
        <c:tickLblPos val="nextTo"/>
        <c:crossAx val="96955776"/>
        <c:crosses val="autoZero"/>
        <c:crossBetween val="midCat"/>
      </c:valAx>
      <c:valAx>
        <c:axId val="96955776"/>
        <c:scaling>
          <c:logBase val="10"/>
          <c:orientation val="minMax"/>
          <c:min val="10"/>
        </c:scaling>
        <c:delete val="0"/>
        <c:axPos val="l"/>
        <c:majorGridlines/>
        <c:title>
          <c:tx>
            <c:rich>
              <a:bodyPr/>
              <a:lstStyle/>
              <a:p>
                <a:pPr>
                  <a:defRPr/>
                </a:pPr>
                <a:r>
                  <a:rPr lang="en-US"/>
                  <a:t>log (Fluor)</a:t>
                </a:r>
              </a:p>
            </c:rich>
          </c:tx>
          <c:overlay val="0"/>
        </c:title>
        <c:numFmt formatCode="0.E+00" sourceLinked="0"/>
        <c:majorTickMark val="none"/>
        <c:minorTickMark val="none"/>
        <c:tickLblPos val="nextTo"/>
        <c:crossAx val="96953856"/>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'ref treated'!$K$21</c:f>
              <c:strCache>
                <c:ptCount val="1"/>
                <c:pt idx="0">
                  <c:v>ΔRn</c:v>
                </c:pt>
              </c:strCache>
            </c:strRef>
          </c:tx>
          <c:xVal>
            <c:numRef>
              <c:f>'ref treated'!$J$22:$J$61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'ref treated'!$K$22:$K$61</c:f>
              <c:numCache>
                <c:formatCode>###0.00;\-###0.00</c:formatCode>
                <c:ptCount val="40"/>
                <c:pt idx="0">
                  <c:v>2.86458528000367</c:v>
                </c:pt>
                <c:pt idx="1">
                  <c:v>7.6346079265649696</c:v>
                </c:pt>
                <c:pt idx="2">
                  <c:v>3.3313648142116099</c:v>
                </c:pt>
                <c:pt idx="3">
                  <c:v>9.0360080194623205</c:v>
                </c:pt>
                <c:pt idx="4">
                  <c:v>1.9430915245593501</c:v>
                </c:pt>
                <c:pt idx="5">
                  <c:v>0.49348850132901101</c:v>
                </c:pt>
                <c:pt idx="10">
                  <c:v>3.6062820602860501</c:v>
                </c:pt>
                <c:pt idx="11">
                  <c:v>11.533757669788001</c:v>
                </c:pt>
                <c:pt idx="12">
                  <c:v>13.4772288642021</c:v>
                </c:pt>
                <c:pt idx="13">
                  <c:v>53.033522030439599</c:v>
                </c:pt>
                <c:pt idx="14">
                  <c:v>123.60110003977</c:v>
                </c:pt>
                <c:pt idx="15">
                  <c:v>239.91247236900699</c:v>
                </c:pt>
                <c:pt idx="16">
                  <c:v>449.91613132829298</c:v>
                </c:pt>
                <c:pt idx="17">
                  <c:v>776.32505030247205</c:v>
                </c:pt>
                <c:pt idx="18">
                  <c:v>1185.4580352052701</c:v>
                </c:pt>
                <c:pt idx="19">
                  <c:v>1547.72287551264</c:v>
                </c:pt>
                <c:pt idx="20">
                  <c:v>1844.4967133823</c:v>
                </c:pt>
                <c:pt idx="21">
                  <c:v>2054.4912127419798</c:v>
                </c:pt>
                <c:pt idx="22">
                  <c:v>2183.9972985661898</c:v>
                </c:pt>
                <c:pt idx="23">
                  <c:v>2267.3009746389098</c:v>
                </c:pt>
                <c:pt idx="24">
                  <c:v>2315.41090242777</c:v>
                </c:pt>
                <c:pt idx="25">
                  <c:v>2348.2210537105998</c:v>
                </c:pt>
                <c:pt idx="26">
                  <c:v>2366.00743120692</c:v>
                </c:pt>
                <c:pt idx="27">
                  <c:v>2376.6701123796101</c:v>
                </c:pt>
                <c:pt idx="28">
                  <c:v>2379.6212480752101</c:v>
                </c:pt>
                <c:pt idx="29">
                  <c:v>2378.6885386808099</c:v>
                </c:pt>
                <c:pt idx="30">
                  <c:v>2376.82195133184</c:v>
                </c:pt>
                <c:pt idx="31">
                  <c:v>2372.6275190769202</c:v>
                </c:pt>
                <c:pt idx="32">
                  <c:v>2366.5306604938</c:v>
                </c:pt>
                <c:pt idx="33">
                  <c:v>2363.6905722770398</c:v>
                </c:pt>
                <c:pt idx="34">
                  <c:v>2363.7308037234202</c:v>
                </c:pt>
                <c:pt idx="35">
                  <c:v>2363.00837272524</c:v>
                </c:pt>
                <c:pt idx="36">
                  <c:v>2360.8396812466799</c:v>
                </c:pt>
                <c:pt idx="37">
                  <c:v>2356.1062770039598</c:v>
                </c:pt>
                <c:pt idx="38">
                  <c:v>2353.9239200720299</c:v>
                </c:pt>
                <c:pt idx="39">
                  <c:v>2353.7712083317101</c:v>
                </c:pt>
              </c:numCache>
            </c:numRef>
          </c:yVal>
          <c:smooth val="1"/>
          <c:extLst>
            <c:ext xmlns:c16="http://schemas.microsoft.com/office/drawing/2014/chart" uri="{C3380CC4-5D6E-409C-BE32-E72D297353CC}">
              <c16:uniqueId val="{00000000-9319-460C-9CBF-0F5A37D61B21}"/>
            </c:ext>
          </c:extLst>
        </c:ser>
        <c:ser>
          <c:idx val="1"/>
          <c:order val="1"/>
          <c:xVal>
            <c:strRef>
              <c:f>'ref treated'!$J$66:$J$105</c:f>
              <c:strCache>
                <c:ptCount val="18"/>
                <c:pt idx="13">
                  <c:v>14</c:v>
                </c:pt>
                <c:pt idx="14">
                  <c:v>15</c:v>
                </c:pt>
                <c:pt idx="15">
                  <c:v>16</c:v>
                </c:pt>
                <c:pt idx="16">
                  <c:v>17</c:v>
                </c:pt>
                <c:pt idx="17">
                  <c:v>18</c:v>
                </c:pt>
              </c:strCache>
            </c:strRef>
          </c:xVal>
          <c:yVal>
            <c:numRef>
              <c:f>'ref treated'!$K$66:$K$105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53.033522030439599</c:v>
                </c:pt>
                <c:pt idx="14">
                  <c:v>123.60110003977</c:v>
                </c:pt>
                <c:pt idx="15">
                  <c:v>239.91247236900699</c:v>
                </c:pt>
                <c:pt idx="16">
                  <c:v>449.91613132829298</c:v>
                </c:pt>
                <c:pt idx="17">
                  <c:v>776.32505030247205</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1-9319-460C-9CBF-0F5A37D61B21}"/>
            </c:ext>
          </c:extLst>
        </c:ser>
        <c:dLbls>
          <c:showLegendKey val="0"/>
          <c:showVal val="0"/>
          <c:showCatName val="0"/>
          <c:showSerName val="0"/>
          <c:showPercent val="0"/>
          <c:showBubbleSize val="0"/>
        </c:dLbls>
        <c:axId val="96953856"/>
        <c:axId val="96955776"/>
      </c:scatterChart>
      <c:valAx>
        <c:axId val="96953856"/>
        <c:scaling>
          <c:orientation val="minMax"/>
          <c:max val="50"/>
        </c:scaling>
        <c:delete val="0"/>
        <c:axPos val="b"/>
        <c:title>
          <c:tx>
            <c:rich>
              <a:bodyPr/>
              <a:lstStyle/>
              <a:p>
                <a:pPr>
                  <a:defRPr/>
                </a:pPr>
                <a:r>
                  <a:rPr lang="en-US"/>
                  <a:t>cycle</a:t>
                </a:r>
              </a:p>
            </c:rich>
          </c:tx>
          <c:overlay val="0"/>
        </c:title>
        <c:numFmt formatCode="General" sourceLinked="1"/>
        <c:majorTickMark val="none"/>
        <c:minorTickMark val="none"/>
        <c:tickLblPos val="nextTo"/>
        <c:crossAx val="96955776"/>
        <c:crosses val="autoZero"/>
        <c:crossBetween val="midCat"/>
      </c:valAx>
      <c:valAx>
        <c:axId val="96955776"/>
        <c:scaling>
          <c:logBase val="10"/>
          <c:orientation val="minMax"/>
          <c:min val="10"/>
        </c:scaling>
        <c:delete val="0"/>
        <c:axPos val="l"/>
        <c:majorGridlines/>
        <c:title>
          <c:tx>
            <c:rich>
              <a:bodyPr/>
              <a:lstStyle/>
              <a:p>
                <a:pPr>
                  <a:defRPr/>
                </a:pPr>
                <a:r>
                  <a:rPr lang="en-US"/>
                  <a:t>log (Fluor)</a:t>
                </a:r>
              </a:p>
            </c:rich>
          </c:tx>
          <c:overlay val="0"/>
        </c:title>
        <c:numFmt formatCode="0.E+00" sourceLinked="0"/>
        <c:majorTickMark val="none"/>
        <c:minorTickMark val="none"/>
        <c:tickLblPos val="nextTo"/>
        <c:crossAx val="96953856"/>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'ref treated'!$R$21</c:f>
              <c:strCache>
                <c:ptCount val="1"/>
                <c:pt idx="0">
                  <c:v>ΔRn</c:v>
                </c:pt>
              </c:strCache>
            </c:strRef>
          </c:tx>
          <c:xVal>
            <c:numRef>
              <c:f>'ref treated'!$Q$22:$Q$61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'ref treated'!$R$22:$R$61</c:f>
              <c:numCache>
                <c:formatCode>###0.00;\-###0.00</c:formatCode>
                <c:ptCount val="40"/>
                <c:pt idx="1">
                  <c:v>4.4001185261759002</c:v>
                </c:pt>
                <c:pt idx="2">
                  <c:v>2.55001626669628</c:v>
                </c:pt>
                <c:pt idx="3">
                  <c:v>1.9902159944326701</c:v>
                </c:pt>
                <c:pt idx="4">
                  <c:v>2.2434023603668698</c:v>
                </c:pt>
                <c:pt idx="10">
                  <c:v>1.11486174622314</c:v>
                </c:pt>
                <c:pt idx="11">
                  <c:v>5.1837457470769603</c:v>
                </c:pt>
                <c:pt idx="12">
                  <c:v>24.376626225946399</c:v>
                </c:pt>
                <c:pt idx="13">
                  <c:v>51.999997630664403</c:v>
                </c:pt>
                <c:pt idx="14">
                  <c:v>110.529970560137</c:v>
                </c:pt>
                <c:pt idx="15">
                  <c:v>218.69472227415599</c:v>
                </c:pt>
                <c:pt idx="16">
                  <c:v>407.097882724908</c:v>
                </c:pt>
                <c:pt idx="17">
                  <c:v>707.44746098060102</c:v>
                </c:pt>
                <c:pt idx="18">
                  <c:v>1109.4084698873401</c:v>
                </c:pt>
                <c:pt idx="19">
                  <c:v>1495.81938373714</c:v>
                </c:pt>
                <c:pt idx="20">
                  <c:v>1816.9012442605799</c:v>
                </c:pt>
                <c:pt idx="21">
                  <c:v>2044.63694376231</c:v>
                </c:pt>
                <c:pt idx="22">
                  <c:v>2190.4502546671301</c:v>
                </c:pt>
                <c:pt idx="23">
                  <c:v>2282.4864275609102</c:v>
                </c:pt>
                <c:pt idx="24">
                  <c:v>2337.25902403901</c:v>
                </c:pt>
                <c:pt idx="25">
                  <c:v>2373.2645605894199</c:v>
                </c:pt>
                <c:pt idx="26">
                  <c:v>2393.4172853526002</c:v>
                </c:pt>
                <c:pt idx="27">
                  <c:v>2405.1053103364102</c:v>
                </c:pt>
                <c:pt idx="28">
                  <c:v>2408.9018613739199</c:v>
                </c:pt>
                <c:pt idx="29">
                  <c:v>2407.2189634548999</c:v>
                </c:pt>
                <c:pt idx="30">
                  <c:v>2405.5574673476399</c:v>
                </c:pt>
                <c:pt idx="31">
                  <c:v>2400.8715135810999</c:v>
                </c:pt>
                <c:pt idx="32">
                  <c:v>2397.2597620588799</c:v>
                </c:pt>
                <c:pt idx="33">
                  <c:v>2394.5071445745598</c:v>
                </c:pt>
                <c:pt idx="34">
                  <c:v>2394.7527926305802</c:v>
                </c:pt>
                <c:pt idx="35">
                  <c:v>2393.1879308006301</c:v>
                </c:pt>
                <c:pt idx="36">
                  <c:v>2392.09224953597</c:v>
                </c:pt>
                <c:pt idx="37">
                  <c:v>2390.8696747758399</c:v>
                </c:pt>
                <c:pt idx="38">
                  <c:v>2390.2038045560798</c:v>
                </c:pt>
                <c:pt idx="39">
                  <c:v>2389.57291138957</c:v>
                </c:pt>
              </c:numCache>
            </c:numRef>
          </c:yVal>
          <c:smooth val="1"/>
          <c:extLst>
            <c:ext xmlns:c16="http://schemas.microsoft.com/office/drawing/2014/chart" uri="{C3380CC4-5D6E-409C-BE32-E72D297353CC}">
              <c16:uniqueId val="{00000000-4B36-4EB2-AF53-A556B2AFDECD}"/>
            </c:ext>
          </c:extLst>
        </c:ser>
        <c:ser>
          <c:idx val="1"/>
          <c:order val="1"/>
          <c:tx>
            <c:strRef>
              <c:f>'ref treated'!$R$65</c:f>
              <c:strCache>
                <c:ptCount val="1"/>
                <c:pt idx="0">
                  <c:v>Fluor</c:v>
                </c:pt>
              </c:strCache>
            </c:strRef>
          </c:tx>
          <c:xVal>
            <c:strRef>
              <c:f>'ref treated'!$Q$66:$Q$105</c:f>
              <c:strCache>
                <c:ptCount val="18"/>
                <c:pt idx="13">
                  <c:v>14</c:v>
                </c:pt>
                <c:pt idx="14">
                  <c:v>15</c:v>
                </c:pt>
                <c:pt idx="15">
                  <c:v>16</c:v>
                </c:pt>
                <c:pt idx="16">
                  <c:v>17</c:v>
                </c:pt>
                <c:pt idx="17">
                  <c:v>18</c:v>
                </c:pt>
              </c:strCache>
            </c:strRef>
          </c:xVal>
          <c:yVal>
            <c:numRef>
              <c:f>'ref treated'!$R$66:$R$105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51.999997630664403</c:v>
                </c:pt>
                <c:pt idx="14">
                  <c:v>110.529970560137</c:v>
                </c:pt>
                <c:pt idx="15">
                  <c:v>218.69472227415599</c:v>
                </c:pt>
                <c:pt idx="16">
                  <c:v>407.097882724908</c:v>
                </c:pt>
                <c:pt idx="17">
                  <c:v>707.44746098060102</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1-4B36-4EB2-AF53-A556B2AFDECD}"/>
            </c:ext>
          </c:extLst>
        </c:ser>
        <c:dLbls>
          <c:showLegendKey val="0"/>
          <c:showVal val="0"/>
          <c:showCatName val="0"/>
          <c:showSerName val="0"/>
          <c:showPercent val="0"/>
          <c:showBubbleSize val="0"/>
        </c:dLbls>
        <c:axId val="96953856"/>
        <c:axId val="96955776"/>
      </c:scatterChart>
      <c:valAx>
        <c:axId val="96953856"/>
        <c:scaling>
          <c:orientation val="minMax"/>
          <c:max val="50"/>
        </c:scaling>
        <c:delete val="0"/>
        <c:axPos val="b"/>
        <c:title>
          <c:tx>
            <c:rich>
              <a:bodyPr/>
              <a:lstStyle/>
              <a:p>
                <a:pPr>
                  <a:defRPr/>
                </a:pPr>
                <a:r>
                  <a:rPr lang="en-US"/>
                  <a:t>cycle</a:t>
                </a:r>
              </a:p>
            </c:rich>
          </c:tx>
          <c:overlay val="0"/>
        </c:title>
        <c:numFmt formatCode="General" sourceLinked="1"/>
        <c:majorTickMark val="none"/>
        <c:minorTickMark val="none"/>
        <c:tickLblPos val="nextTo"/>
        <c:crossAx val="96955776"/>
        <c:crosses val="autoZero"/>
        <c:crossBetween val="midCat"/>
      </c:valAx>
      <c:valAx>
        <c:axId val="96955776"/>
        <c:scaling>
          <c:logBase val="10"/>
          <c:orientation val="minMax"/>
          <c:min val="10"/>
        </c:scaling>
        <c:delete val="0"/>
        <c:axPos val="l"/>
        <c:majorGridlines/>
        <c:title>
          <c:tx>
            <c:rich>
              <a:bodyPr/>
              <a:lstStyle/>
              <a:p>
                <a:pPr>
                  <a:defRPr/>
                </a:pPr>
                <a:r>
                  <a:rPr lang="en-US"/>
                  <a:t>log (Fluor)</a:t>
                </a:r>
              </a:p>
            </c:rich>
          </c:tx>
          <c:overlay val="0"/>
        </c:title>
        <c:numFmt formatCode="0.E+00" sourceLinked="0"/>
        <c:majorTickMark val="none"/>
        <c:minorTickMark val="none"/>
        <c:tickLblPos val="nextTo"/>
        <c:crossAx val="96953856"/>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ref. treated vs control</a:t>
            </a:r>
          </a:p>
        </c:rich>
      </c:tx>
      <c:overlay val="0"/>
    </c:title>
    <c:autoTitleDeleted val="0"/>
    <c:plotArea>
      <c:layout/>
      <c:scatterChart>
        <c:scatterStyle val="smoothMarker"/>
        <c:varyColors val="0"/>
        <c:ser>
          <c:idx val="2"/>
          <c:order val="0"/>
          <c:tx>
            <c:strRef>
              <c:f>'ref treated'!$C$21</c:f>
              <c:strCache>
                <c:ptCount val="1"/>
                <c:pt idx="0">
                  <c:v>ΔRn</c:v>
                </c:pt>
              </c:strCache>
            </c:strRef>
          </c:tx>
          <c:xVal>
            <c:numRef>
              <c:f>'ref treated'!$B$22:$B$61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'ref treated'!$C$22:$C$61</c:f>
              <c:numCache>
                <c:formatCode>###0.00;\-###0.00</c:formatCode>
                <c:ptCount val="40"/>
                <c:pt idx="10">
                  <c:v>4.9593016905014302</c:v>
                </c:pt>
                <c:pt idx="11">
                  <c:v>11.7441169370718</c:v>
                </c:pt>
                <c:pt idx="12">
                  <c:v>24.960968248109602</c:v>
                </c:pt>
                <c:pt idx="13">
                  <c:v>58.812537530658602</c:v>
                </c:pt>
                <c:pt idx="14">
                  <c:v>127.18716999577499</c:v>
                </c:pt>
                <c:pt idx="15">
                  <c:v>245.105562211571</c:v>
                </c:pt>
                <c:pt idx="16">
                  <c:v>452.58586196686099</c:v>
                </c:pt>
                <c:pt idx="17">
                  <c:v>768.39757906199395</c:v>
                </c:pt>
                <c:pt idx="18">
                  <c:v>1182.8196956403699</c:v>
                </c:pt>
                <c:pt idx="19">
                  <c:v>1550.55384067616</c:v>
                </c:pt>
                <c:pt idx="20">
                  <c:v>1853.7747947095099</c:v>
                </c:pt>
                <c:pt idx="21">
                  <c:v>2064.85475278184</c:v>
                </c:pt>
                <c:pt idx="22">
                  <c:v>2198.4446447586602</c:v>
                </c:pt>
                <c:pt idx="23">
                  <c:v>2281.08045363065</c:v>
                </c:pt>
                <c:pt idx="24">
                  <c:v>2331.0912940821599</c:v>
                </c:pt>
                <c:pt idx="25">
                  <c:v>2364.4211711346602</c:v>
                </c:pt>
                <c:pt idx="26">
                  <c:v>2381.1490780161798</c:v>
                </c:pt>
                <c:pt idx="27">
                  <c:v>2391.16975873915</c:v>
                </c:pt>
                <c:pt idx="28">
                  <c:v>2395.29428439004</c:v>
                </c:pt>
                <c:pt idx="29">
                  <c:v>2397.4328353336</c:v>
                </c:pt>
                <c:pt idx="30">
                  <c:v>2394.3283361581198</c:v>
                </c:pt>
                <c:pt idx="31">
                  <c:v>2389.2203839099602</c:v>
                </c:pt>
                <c:pt idx="32">
                  <c:v>2383.8975261393598</c:v>
                </c:pt>
                <c:pt idx="33">
                  <c:v>2382.2701973982798</c:v>
                </c:pt>
                <c:pt idx="34">
                  <c:v>2381.6420735920301</c:v>
                </c:pt>
                <c:pt idx="35">
                  <c:v>2382.02682017395</c:v>
                </c:pt>
                <c:pt idx="36">
                  <c:v>2379.1544710215799</c:v>
                </c:pt>
                <c:pt idx="37">
                  <c:v>2376.5760918003698</c:v>
                </c:pt>
                <c:pt idx="38">
                  <c:v>2374.1159838243002</c:v>
                </c:pt>
                <c:pt idx="39">
                  <c:v>2374.9699109715102</c:v>
                </c:pt>
              </c:numCache>
            </c:numRef>
          </c:yVal>
          <c:smooth val="1"/>
          <c:extLst>
            <c:ext xmlns:c16="http://schemas.microsoft.com/office/drawing/2014/chart" uri="{C3380CC4-5D6E-409C-BE32-E72D297353CC}">
              <c16:uniqueId val="{0000002B-784C-4FD3-8E3F-43B9840D5A9A}"/>
            </c:ext>
          </c:extLst>
        </c:ser>
        <c:ser>
          <c:idx val="3"/>
          <c:order val="1"/>
          <c:xVal>
            <c:strRef>
              <c:f>'ref treated'!$B$66:$B$105</c:f>
              <c:strCache>
                <c:ptCount val="18"/>
                <c:pt idx="13">
                  <c:v>14</c:v>
                </c:pt>
                <c:pt idx="14">
                  <c:v>15</c:v>
                </c:pt>
                <c:pt idx="15">
                  <c:v>16</c:v>
                </c:pt>
                <c:pt idx="16">
                  <c:v>17</c:v>
                </c:pt>
                <c:pt idx="17">
                  <c:v>18</c:v>
                </c:pt>
              </c:strCache>
            </c:strRef>
          </c:xVal>
          <c:yVal>
            <c:numRef>
              <c:f>'ref treated'!$C$66:$C$105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58.812537530658602</c:v>
                </c:pt>
                <c:pt idx="14">
                  <c:v>127.18716999577499</c:v>
                </c:pt>
                <c:pt idx="15">
                  <c:v>245.105562211571</c:v>
                </c:pt>
                <c:pt idx="16">
                  <c:v>452.58586196686099</c:v>
                </c:pt>
                <c:pt idx="17">
                  <c:v>768.39757906199395</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2C-784C-4FD3-8E3F-43B9840D5A9A}"/>
            </c:ext>
          </c:extLst>
        </c:ser>
        <c:ser>
          <c:idx val="4"/>
          <c:order val="2"/>
          <c:tx>
            <c:strRef>
              <c:f>'ref treated'!$K$21</c:f>
              <c:strCache>
                <c:ptCount val="1"/>
                <c:pt idx="0">
                  <c:v>ΔRn</c:v>
                </c:pt>
              </c:strCache>
            </c:strRef>
          </c:tx>
          <c:xVal>
            <c:numRef>
              <c:f>'ref treated'!$J$22:$J$61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'ref treated'!$K$22:$K$61</c:f>
              <c:numCache>
                <c:formatCode>###0.00;\-###0.00</c:formatCode>
                <c:ptCount val="40"/>
                <c:pt idx="0">
                  <c:v>2.86458528000367</c:v>
                </c:pt>
                <c:pt idx="1">
                  <c:v>7.6346079265649696</c:v>
                </c:pt>
                <c:pt idx="2">
                  <c:v>3.3313648142116099</c:v>
                </c:pt>
                <c:pt idx="3">
                  <c:v>9.0360080194623205</c:v>
                </c:pt>
                <c:pt idx="4">
                  <c:v>1.9430915245593501</c:v>
                </c:pt>
                <c:pt idx="5">
                  <c:v>0.49348850132901101</c:v>
                </c:pt>
                <c:pt idx="10">
                  <c:v>3.6062820602860501</c:v>
                </c:pt>
                <c:pt idx="11">
                  <c:v>11.533757669788001</c:v>
                </c:pt>
                <c:pt idx="12">
                  <c:v>13.4772288642021</c:v>
                </c:pt>
                <c:pt idx="13">
                  <c:v>53.033522030439599</c:v>
                </c:pt>
                <c:pt idx="14">
                  <c:v>123.60110003977</c:v>
                </c:pt>
                <c:pt idx="15">
                  <c:v>239.91247236900699</c:v>
                </c:pt>
                <c:pt idx="16">
                  <c:v>449.91613132829298</c:v>
                </c:pt>
                <c:pt idx="17">
                  <c:v>776.32505030247205</c:v>
                </c:pt>
                <c:pt idx="18">
                  <c:v>1185.4580352052701</c:v>
                </c:pt>
                <c:pt idx="19">
                  <c:v>1547.72287551264</c:v>
                </c:pt>
                <c:pt idx="20">
                  <c:v>1844.4967133823</c:v>
                </c:pt>
                <c:pt idx="21">
                  <c:v>2054.4912127419798</c:v>
                </c:pt>
                <c:pt idx="22">
                  <c:v>2183.9972985661898</c:v>
                </c:pt>
                <c:pt idx="23">
                  <c:v>2267.3009746389098</c:v>
                </c:pt>
                <c:pt idx="24">
                  <c:v>2315.41090242777</c:v>
                </c:pt>
                <c:pt idx="25">
                  <c:v>2348.2210537105998</c:v>
                </c:pt>
                <c:pt idx="26">
                  <c:v>2366.00743120692</c:v>
                </c:pt>
                <c:pt idx="27">
                  <c:v>2376.6701123796101</c:v>
                </c:pt>
                <c:pt idx="28">
                  <c:v>2379.6212480752101</c:v>
                </c:pt>
                <c:pt idx="29">
                  <c:v>2378.6885386808099</c:v>
                </c:pt>
                <c:pt idx="30">
                  <c:v>2376.82195133184</c:v>
                </c:pt>
                <c:pt idx="31">
                  <c:v>2372.6275190769202</c:v>
                </c:pt>
                <c:pt idx="32">
                  <c:v>2366.5306604938</c:v>
                </c:pt>
                <c:pt idx="33">
                  <c:v>2363.6905722770398</c:v>
                </c:pt>
                <c:pt idx="34">
                  <c:v>2363.7308037234202</c:v>
                </c:pt>
                <c:pt idx="35">
                  <c:v>2363.00837272524</c:v>
                </c:pt>
                <c:pt idx="36">
                  <c:v>2360.8396812466799</c:v>
                </c:pt>
                <c:pt idx="37">
                  <c:v>2356.1062770039598</c:v>
                </c:pt>
                <c:pt idx="38">
                  <c:v>2353.9239200720299</c:v>
                </c:pt>
                <c:pt idx="39">
                  <c:v>2353.7712083317101</c:v>
                </c:pt>
              </c:numCache>
            </c:numRef>
          </c:yVal>
          <c:smooth val="1"/>
          <c:extLst>
            <c:ext xmlns:c16="http://schemas.microsoft.com/office/drawing/2014/chart" uri="{C3380CC4-5D6E-409C-BE32-E72D297353CC}">
              <c16:uniqueId val="{0000002D-784C-4FD3-8E3F-43B9840D5A9A}"/>
            </c:ext>
          </c:extLst>
        </c:ser>
        <c:ser>
          <c:idx val="5"/>
          <c:order val="3"/>
          <c:xVal>
            <c:strRef>
              <c:f>'ref treated'!$J$66:$J$105</c:f>
              <c:strCache>
                <c:ptCount val="18"/>
                <c:pt idx="13">
                  <c:v>14</c:v>
                </c:pt>
                <c:pt idx="14">
                  <c:v>15</c:v>
                </c:pt>
                <c:pt idx="15">
                  <c:v>16</c:v>
                </c:pt>
                <c:pt idx="16">
                  <c:v>17</c:v>
                </c:pt>
                <c:pt idx="17">
                  <c:v>18</c:v>
                </c:pt>
              </c:strCache>
            </c:strRef>
          </c:xVal>
          <c:yVal>
            <c:numRef>
              <c:f>'ref treated'!$K$66:$K$105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53.033522030439599</c:v>
                </c:pt>
                <c:pt idx="14">
                  <c:v>123.60110003977</c:v>
                </c:pt>
                <c:pt idx="15">
                  <c:v>239.91247236900699</c:v>
                </c:pt>
                <c:pt idx="16">
                  <c:v>449.91613132829298</c:v>
                </c:pt>
                <c:pt idx="17">
                  <c:v>776.32505030247205</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2E-784C-4FD3-8E3F-43B9840D5A9A}"/>
            </c:ext>
          </c:extLst>
        </c:ser>
        <c:ser>
          <c:idx val="6"/>
          <c:order val="4"/>
          <c:tx>
            <c:strRef>
              <c:f>'ref treated'!$R$21</c:f>
              <c:strCache>
                <c:ptCount val="1"/>
                <c:pt idx="0">
                  <c:v>ΔRn</c:v>
                </c:pt>
              </c:strCache>
            </c:strRef>
          </c:tx>
          <c:xVal>
            <c:numRef>
              <c:f>'ref treated'!$Q$22:$Q$61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'ref treated'!$R$22:$R$61</c:f>
              <c:numCache>
                <c:formatCode>###0.00;\-###0.00</c:formatCode>
                <c:ptCount val="40"/>
                <c:pt idx="1">
                  <c:v>4.4001185261759002</c:v>
                </c:pt>
                <c:pt idx="2">
                  <c:v>2.55001626669628</c:v>
                </c:pt>
                <c:pt idx="3">
                  <c:v>1.9902159944326701</c:v>
                </c:pt>
                <c:pt idx="4">
                  <c:v>2.2434023603668698</c:v>
                </c:pt>
                <c:pt idx="10">
                  <c:v>1.11486174622314</c:v>
                </c:pt>
                <c:pt idx="11">
                  <c:v>5.1837457470769603</c:v>
                </c:pt>
                <c:pt idx="12">
                  <c:v>24.376626225946399</c:v>
                </c:pt>
                <c:pt idx="13">
                  <c:v>51.999997630664403</c:v>
                </c:pt>
                <c:pt idx="14">
                  <c:v>110.529970560137</c:v>
                </c:pt>
                <c:pt idx="15">
                  <c:v>218.69472227415599</c:v>
                </c:pt>
                <c:pt idx="16">
                  <c:v>407.097882724908</c:v>
                </c:pt>
                <c:pt idx="17">
                  <c:v>707.44746098060102</c:v>
                </c:pt>
                <c:pt idx="18">
                  <c:v>1109.4084698873401</c:v>
                </c:pt>
                <c:pt idx="19">
                  <c:v>1495.81938373714</c:v>
                </c:pt>
                <c:pt idx="20">
                  <c:v>1816.9012442605799</c:v>
                </c:pt>
                <c:pt idx="21">
                  <c:v>2044.63694376231</c:v>
                </c:pt>
                <c:pt idx="22">
                  <c:v>2190.4502546671301</c:v>
                </c:pt>
                <c:pt idx="23">
                  <c:v>2282.4864275609102</c:v>
                </c:pt>
                <c:pt idx="24">
                  <c:v>2337.25902403901</c:v>
                </c:pt>
                <c:pt idx="25">
                  <c:v>2373.2645605894199</c:v>
                </c:pt>
                <c:pt idx="26">
                  <c:v>2393.4172853526002</c:v>
                </c:pt>
                <c:pt idx="27">
                  <c:v>2405.1053103364102</c:v>
                </c:pt>
                <c:pt idx="28">
                  <c:v>2408.9018613739199</c:v>
                </c:pt>
                <c:pt idx="29">
                  <c:v>2407.2189634548999</c:v>
                </c:pt>
                <c:pt idx="30">
                  <c:v>2405.5574673476399</c:v>
                </c:pt>
                <c:pt idx="31">
                  <c:v>2400.8715135810999</c:v>
                </c:pt>
                <c:pt idx="32">
                  <c:v>2397.2597620588799</c:v>
                </c:pt>
                <c:pt idx="33">
                  <c:v>2394.5071445745598</c:v>
                </c:pt>
                <c:pt idx="34">
                  <c:v>2394.7527926305802</c:v>
                </c:pt>
                <c:pt idx="35">
                  <c:v>2393.1879308006301</c:v>
                </c:pt>
                <c:pt idx="36">
                  <c:v>2392.09224953597</c:v>
                </c:pt>
                <c:pt idx="37">
                  <c:v>2390.8696747758399</c:v>
                </c:pt>
                <c:pt idx="38">
                  <c:v>2390.2038045560798</c:v>
                </c:pt>
                <c:pt idx="39">
                  <c:v>2389.57291138957</c:v>
                </c:pt>
              </c:numCache>
            </c:numRef>
          </c:yVal>
          <c:smooth val="1"/>
          <c:extLst>
            <c:ext xmlns:c16="http://schemas.microsoft.com/office/drawing/2014/chart" uri="{C3380CC4-5D6E-409C-BE32-E72D297353CC}">
              <c16:uniqueId val="{0000002F-784C-4FD3-8E3F-43B9840D5A9A}"/>
            </c:ext>
          </c:extLst>
        </c:ser>
        <c:ser>
          <c:idx val="7"/>
          <c:order val="5"/>
          <c:tx>
            <c:strRef>
              <c:f>'ref treated'!$R$65</c:f>
              <c:strCache>
                <c:ptCount val="1"/>
                <c:pt idx="0">
                  <c:v>Fluor</c:v>
                </c:pt>
              </c:strCache>
            </c:strRef>
          </c:tx>
          <c:xVal>
            <c:strRef>
              <c:f>'ref treated'!$Q$66:$Q$105</c:f>
              <c:strCache>
                <c:ptCount val="18"/>
                <c:pt idx="13">
                  <c:v>14</c:v>
                </c:pt>
                <c:pt idx="14">
                  <c:v>15</c:v>
                </c:pt>
                <c:pt idx="15">
                  <c:v>16</c:v>
                </c:pt>
                <c:pt idx="16">
                  <c:v>17</c:v>
                </c:pt>
                <c:pt idx="17">
                  <c:v>18</c:v>
                </c:pt>
              </c:strCache>
            </c:strRef>
          </c:xVal>
          <c:yVal>
            <c:numRef>
              <c:f>'ref treated'!$R$66:$R$105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51.999997630664403</c:v>
                </c:pt>
                <c:pt idx="14">
                  <c:v>110.529970560137</c:v>
                </c:pt>
                <c:pt idx="15">
                  <c:v>218.69472227415599</c:v>
                </c:pt>
                <c:pt idx="16">
                  <c:v>407.097882724908</c:v>
                </c:pt>
                <c:pt idx="17">
                  <c:v>707.44746098060102</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30-784C-4FD3-8E3F-43B9840D5A9A}"/>
            </c:ext>
          </c:extLst>
        </c:ser>
        <c:ser>
          <c:idx val="8"/>
          <c:order val="6"/>
          <c:tx>
            <c:strRef>
              <c:f>'ref control'!$C$21</c:f>
              <c:strCache>
                <c:ptCount val="1"/>
                <c:pt idx="0">
                  <c:v>ΔRn</c:v>
                </c:pt>
              </c:strCache>
            </c:strRef>
          </c:tx>
          <c:xVal>
            <c:numRef>
              <c:f>'ref control'!$B$22:$B$61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'ref control'!$C$22:$C$61</c:f>
              <c:numCache>
                <c:formatCode>###0.00;\-###0.00</c:formatCode>
                <c:ptCount val="40"/>
                <c:pt idx="10">
                  <c:v>0.797813169061101</c:v>
                </c:pt>
                <c:pt idx="11">
                  <c:v>7.2331527289356901</c:v>
                </c:pt>
                <c:pt idx="12">
                  <c:v>21.6764479565995</c:v>
                </c:pt>
                <c:pt idx="13">
                  <c:v>45.274266921566799</c:v>
                </c:pt>
                <c:pt idx="14">
                  <c:v>92.899842836396104</c:v>
                </c:pt>
                <c:pt idx="15">
                  <c:v>191.63432887008199</c:v>
                </c:pt>
                <c:pt idx="16">
                  <c:v>359.374727660188</c:v>
                </c:pt>
                <c:pt idx="17">
                  <c:v>636.52489447565597</c:v>
                </c:pt>
                <c:pt idx="18">
                  <c:v>995.149470315342</c:v>
                </c:pt>
                <c:pt idx="19">
                  <c:v>1348.8993638361701</c:v>
                </c:pt>
                <c:pt idx="20">
                  <c:v>1643.8391039543001</c:v>
                </c:pt>
                <c:pt idx="21">
                  <c:v>1855.65101641919</c:v>
                </c:pt>
                <c:pt idx="22">
                  <c:v>1993.06403247661</c:v>
                </c:pt>
                <c:pt idx="23">
                  <c:v>2078.5234351264398</c:v>
                </c:pt>
                <c:pt idx="24">
                  <c:v>2132.0725400296201</c:v>
                </c:pt>
                <c:pt idx="25">
                  <c:v>2166.0510888844501</c:v>
                </c:pt>
                <c:pt idx="26">
                  <c:v>2185.8521576807102</c:v>
                </c:pt>
                <c:pt idx="27">
                  <c:v>2197.8060628216599</c:v>
                </c:pt>
                <c:pt idx="28">
                  <c:v>2202.0752653403201</c:v>
                </c:pt>
                <c:pt idx="29">
                  <c:v>2205.0206059745001</c:v>
                </c:pt>
                <c:pt idx="30">
                  <c:v>2204.98958315254</c:v>
                </c:pt>
                <c:pt idx="31">
                  <c:v>2201.8680529800799</c:v>
                </c:pt>
                <c:pt idx="32">
                  <c:v>2200.0878521282998</c:v>
                </c:pt>
                <c:pt idx="33">
                  <c:v>2197.57053021503</c:v>
                </c:pt>
                <c:pt idx="34">
                  <c:v>2198.3499989243801</c:v>
                </c:pt>
                <c:pt idx="35">
                  <c:v>2196.3018575763999</c:v>
                </c:pt>
                <c:pt idx="36">
                  <c:v>2192.3643046177099</c:v>
                </c:pt>
                <c:pt idx="37">
                  <c:v>2189.7858135322599</c:v>
                </c:pt>
                <c:pt idx="38">
                  <c:v>2187.6063862216702</c:v>
                </c:pt>
                <c:pt idx="39">
                  <c:v>2188.1278381569</c:v>
                </c:pt>
              </c:numCache>
            </c:numRef>
          </c:yVal>
          <c:smooth val="1"/>
          <c:extLst>
            <c:ext xmlns:c16="http://schemas.microsoft.com/office/drawing/2014/chart" uri="{C3380CC4-5D6E-409C-BE32-E72D297353CC}">
              <c16:uniqueId val="{00000031-784C-4FD3-8E3F-43B9840D5A9A}"/>
            </c:ext>
          </c:extLst>
        </c:ser>
        <c:ser>
          <c:idx val="9"/>
          <c:order val="7"/>
          <c:xVal>
            <c:strRef>
              <c:f>'ref control'!$B$66:$B$105</c:f>
              <c:strCache>
                <c:ptCount val="18"/>
                <c:pt idx="14">
                  <c:v>15</c:v>
                </c:pt>
                <c:pt idx="15">
                  <c:v>16</c:v>
                </c:pt>
                <c:pt idx="16">
                  <c:v>17</c:v>
                </c:pt>
                <c:pt idx="17">
                  <c:v>18</c:v>
                </c:pt>
              </c:strCache>
            </c:strRef>
          </c:xVal>
          <c:yVal>
            <c:numRef>
              <c:f>'ref control'!$C$66:$C$105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92.899842836396104</c:v>
                </c:pt>
                <c:pt idx="15">
                  <c:v>191.63432887008199</c:v>
                </c:pt>
                <c:pt idx="16">
                  <c:v>359.374727660188</c:v>
                </c:pt>
                <c:pt idx="17">
                  <c:v>636.52489447565597</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32-784C-4FD3-8E3F-43B9840D5A9A}"/>
            </c:ext>
          </c:extLst>
        </c:ser>
        <c:ser>
          <c:idx val="10"/>
          <c:order val="8"/>
          <c:tx>
            <c:strRef>
              <c:f>'ref control'!$K$21</c:f>
              <c:strCache>
                <c:ptCount val="1"/>
                <c:pt idx="0">
                  <c:v>ΔRn</c:v>
                </c:pt>
              </c:strCache>
            </c:strRef>
          </c:tx>
          <c:xVal>
            <c:numRef>
              <c:f>'ref control'!$J$22:$J$61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'ref control'!$K$22:$K$61</c:f>
              <c:numCache>
                <c:formatCode>###0.00;\-###0.00</c:formatCode>
                <c:ptCount val="40"/>
                <c:pt idx="0">
                  <c:v>5.24314287686457</c:v>
                </c:pt>
                <c:pt idx="1">
                  <c:v>7.6688354745115204</c:v>
                </c:pt>
                <c:pt idx="2">
                  <c:v>7.2671043800824</c:v>
                </c:pt>
                <c:pt idx="3">
                  <c:v>6.69420691063715</c:v>
                </c:pt>
                <c:pt idx="4">
                  <c:v>1.28119395577596</c:v>
                </c:pt>
                <c:pt idx="5">
                  <c:v>2.9844312854520498</c:v>
                </c:pt>
                <c:pt idx="6">
                  <c:v>1.39907013775064</c:v>
                </c:pt>
                <c:pt idx="11">
                  <c:v>6.8204840185776403</c:v>
                </c:pt>
                <c:pt idx="12">
                  <c:v>16.202869320436999</c:v>
                </c:pt>
                <c:pt idx="13">
                  <c:v>35.199275062629603</c:v>
                </c:pt>
                <c:pt idx="14">
                  <c:v>93.691263415972998</c:v>
                </c:pt>
                <c:pt idx="15">
                  <c:v>186.377278209304</c:v>
                </c:pt>
                <c:pt idx="16">
                  <c:v>361.37983366513703</c:v>
                </c:pt>
                <c:pt idx="17">
                  <c:v>642.64837079613199</c:v>
                </c:pt>
                <c:pt idx="18">
                  <c:v>1046.81911490994</c:v>
                </c:pt>
                <c:pt idx="19">
                  <c:v>1451.1173764919099</c:v>
                </c:pt>
                <c:pt idx="20">
                  <c:v>1796.75052430703</c:v>
                </c:pt>
                <c:pt idx="21">
                  <c:v>2052.5222805466101</c:v>
                </c:pt>
                <c:pt idx="22">
                  <c:v>2219.7434991028399</c:v>
                </c:pt>
                <c:pt idx="23">
                  <c:v>2322.9856679804002</c:v>
                </c:pt>
                <c:pt idx="24">
                  <c:v>2385.59816644906</c:v>
                </c:pt>
                <c:pt idx="25">
                  <c:v>2427.8777717927701</c:v>
                </c:pt>
                <c:pt idx="26">
                  <c:v>2457.0410684472299</c:v>
                </c:pt>
                <c:pt idx="27">
                  <c:v>2473.7366675291901</c:v>
                </c:pt>
                <c:pt idx="28">
                  <c:v>2480.6956310935798</c:v>
                </c:pt>
                <c:pt idx="29">
                  <c:v>2483.9061070637599</c:v>
                </c:pt>
                <c:pt idx="30">
                  <c:v>2486.4586126560698</c:v>
                </c:pt>
                <c:pt idx="31">
                  <c:v>2483.24689987479</c:v>
                </c:pt>
                <c:pt idx="32">
                  <c:v>2477.6546325817599</c:v>
                </c:pt>
                <c:pt idx="33">
                  <c:v>2472.9696537813202</c:v>
                </c:pt>
                <c:pt idx="34">
                  <c:v>2469.45941591777</c:v>
                </c:pt>
                <c:pt idx="35">
                  <c:v>2463.21380980705</c:v>
                </c:pt>
                <c:pt idx="36">
                  <c:v>2454.9691430908201</c:v>
                </c:pt>
                <c:pt idx="37">
                  <c:v>2454.65076469017</c:v>
                </c:pt>
                <c:pt idx="38">
                  <c:v>2452.4205242911398</c:v>
                </c:pt>
                <c:pt idx="39">
                  <c:v>2454.36442915711</c:v>
                </c:pt>
              </c:numCache>
            </c:numRef>
          </c:yVal>
          <c:smooth val="1"/>
          <c:extLst>
            <c:ext xmlns:c16="http://schemas.microsoft.com/office/drawing/2014/chart" uri="{C3380CC4-5D6E-409C-BE32-E72D297353CC}">
              <c16:uniqueId val="{00000033-784C-4FD3-8E3F-43B9840D5A9A}"/>
            </c:ext>
          </c:extLst>
        </c:ser>
        <c:ser>
          <c:idx val="11"/>
          <c:order val="9"/>
          <c:xVal>
            <c:strRef>
              <c:f>'ref control'!$J$66:$J$105</c:f>
              <c:strCache>
                <c:ptCount val="18"/>
                <c:pt idx="14">
                  <c:v>15</c:v>
                </c:pt>
                <c:pt idx="15">
                  <c:v>16</c:v>
                </c:pt>
                <c:pt idx="16">
                  <c:v>17</c:v>
                </c:pt>
                <c:pt idx="17">
                  <c:v>18</c:v>
                </c:pt>
              </c:strCache>
            </c:strRef>
          </c:xVal>
          <c:yVal>
            <c:numRef>
              <c:f>'ref control'!$K$66:$K$105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93.691263415972998</c:v>
                </c:pt>
                <c:pt idx="15">
                  <c:v>186.377278209304</c:v>
                </c:pt>
                <c:pt idx="16">
                  <c:v>361.37983366513703</c:v>
                </c:pt>
                <c:pt idx="17">
                  <c:v>642.64837079613199</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34-784C-4FD3-8E3F-43B9840D5A9A}"/>
            </c:ext>
          </c:extLst>
        </c:ser>
        <c:ser>
          <c:idx val="0"/>
          <c:order val="10"/>
          <c:tx>
            <c:strRef>
              <c:f>'ref control'!$R$21</c:f>
              <c:strCache>
                <c:ptCount val="1"/>
                <c:pt idx="0">
                  <c:v>ΔRn</c:v>
                </c:pt>
              </c:strCache>
            </c:strRef>
          </c:tx>
          <c:xVal>
            <c:numRef>
              <c:f>'ref control'!$Q$22:$Q$61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'ref control'!$R$22:$R$61</c:f>
              <c:numCache>
                <c:formatCode>###0.00;\-###0.00</c:formatCode>
                <c:ptCount val="40"/>
                <c:pt idx="0">
                  <c:v>5.24314287686457</c:v>
                </c:pt>
                <c:pt idx="1">
                  <c:v>7.6688354745115204</c:v>
                </c:pt>
                <c:pt idx="2">
                  <c:v>7.2671043800824</c:v>
                </c:pt>
                <c:pt idx="3">
                  <c:v>6.69420691063715</c:v>
                </c:pt>
                <c:pt idx="4">
                  <c:v>1.28119395577596</c:v>
                </c:pt>
                <c:pt idx="5">
                  <c:v>2.9844312854520498</c:v>
                </c:pt>
                <c:pt idx="6">
                  <c:v>1.39907013775064</c:v>
                </c:pt>
                <c:pt idx="11">
                  <c:v>6.8204840185776403</c:v>
                </c:pt>
                <c:pt idx="12">
                  <c:v>16.202869320436999</c:v>
                </c:pt>
                <c:pt idx="13">
                  <c:v>35.199275062629603</c:v>
                </c:pt>
                <c:pt idx="14">
                  <c:v>93.691263415972998</c:v>
                </c:pt>
                <c:pt idx="15">
                  <c:v>186.377278209304</c:v>
                </c:pt>
                <c:pt idx="16">
                  <c:v>361.37983366513703</c:v>
                </c:pt>
                <c:pt idx="17">
                  <c:v>642.64837079613199</c:v>
                </c:pt>
                <c:pt idx="18">
                  <c:v>1046.81911490994</c:v>
                </c:pt>
                <c:pt idx="19">
                  <c:v>1451.1173764919099</c:v>
                </c:pt>
                <c:pt idx="20">
                  <c:v>1796.75052430703</c:v>
                </c:pt>
                <c:pt idx="21">
                  <c:v>2052.5222805466101</c:v>
                </c:pt>
                <c:pt idx="22">
                  <c:v>2219.7434991028399</c:v>
                </c:pt>
                <c:pt idx="23">
                  <c:v>2322.9856679804002</c:v>
                </c:pt>
                <c:pt idx="24">
                  <c:v>2385.59816644906</c:v>
                </c:pt>
                <c:pt idx="25">
                  <c:v>2427.8777717927701</c:v>
                </c:pt>
                <c:pt idx="26">
                  <c:v>2457.0410684472299</c:v>
                </c:pt>
                <c:pt idx="27">
                  <c:v>2473.7366675291901</c:v>
                </c:pt>
                <c:pt idx="28">
                  <c:v>2480.6956310935798</c:v>
                </c:pt>
                <c:pt idx="29">
                  <c:v>2483.9061070637599</c:v>
                </c:pt>
                <c:pt idx="30">
                  <c:v>2486.4586126560698</c:v>
                </c:pt>
                <c:pt idx="31">
                  <c:v>2483.24689987479</c:v>
                </c:pt>
                <c:pt idx="32">
                  <c:v>2477.6546325817599</c:v>
                </c:pt>
                <c:pt idx="33">
                  <c:v>2472.9696537813202</c:v>
                </c:pt>
                <c:pt idx="34">
                  <c:v>2469.45941591777</c:v>
                </c:pt>
                <c:pt idx="35">
                  <c:v>2463.21380980705</c:v>
                </c:pt>
                <c:pt idx="36">
                  <c:v>2454.9691430908201</c:v>
                </c:pt>
                <c:pt idx="37">
                  <c:v>2454.65076469017</c:v>
                </c:pt>
                <c:pt idx="38">
                  <c:v>2452.4205242911398</c:v>
                </c:pt>
                <c:pt idx="39">
                  <c:v>2454.36442915711</c:v>
                </c:pt>
              </c:numCache>
            </c:numRef>
          </c:yVal>
          <c:smooth val="1"/>
          <c:extLst>
            <c:ext xmlns:c16="http://schemas.microsoft.com/office/drawing/2014/chart" uri="{C3380CC4-5D6E-409C-BE32-E72D297353CC}">
              <c16:uniqueId val="{00000028-784C-4FD3-8E3F-43B9840D5A9A}"/>
            </c:ext>
          </c:extLst>
        </c:ser>
        <c:ser>
          <c:idx val="1"/>
          <c:order val="11"/>
          <c:tx>
            <c:strRef>
              <c:f>'ref control'!$R$65</c:f>
              <c:strCache>
                <c:ptCount val="1"/>
                <c:pt idx="0">
                  <c:v>Fluor</c:v>
                </c:pt>
              </c:strCache>
            </c:strRef>
          </c:tx>
          <c:xVal>
            <c:strRef>
              <c:f>'ref control'!$Q$66:$Q$105</c:f>
              <c:strCache>
                <c:ptCount val="18"/>
                <c:pt idx="14">
                  <c:v>15</c:v>
                </c:pt>
                <c:pt idx="15">
                  <c:v>16</c:v>
                </c:pt>
                <c:pt idx="16">
                  <c:v>17</c:v>
                </c:pt>
                <c:pt idx="17">
                  <c:v>18</c:v>
                </c:pt>
              </c:strCache>
            </c:strRef>
          </c:xVal>
          <c:yVal>
            <c:numRef>
              <c:f>'ref control'!$R$66:$R$105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93.691263415972998</c:v>
                </c:pt>
                <c:pt idx="15">
                  <c:v>186.377278209304</c:v>
                </c:pt>
                <c:pt idx="16">
                  <c:v>361.37983366513703</c:v>
                </c:pt>
                <c:pt idx="17">
                  <c:v>642.64837079613199</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2A-784C-4FD3-8E3F-43B9840D5A9A}"/>
            </c:ext>
          </c:extLst>
        </c:ser>
        <c:dLbls>
          <c:showLegendKey val="0"/>
          <c:showVal val="0"/>
          <c:showCatName val="0"/>
          <c:showSerName val="0"/>
          <c:showPercent val="0"/>
          <c:showBubbleSize val="0"/>
        </c:dLbls>
        <c:axId val="96953856"/>
        <c:axId val="96955776"/>
      </c:scatterChart>
      <c:valAx>
        <c:axId val="96953856"/>
        <c:scaling>
          <c:orientation val="minMax"/>
          <c:max val="50"/>
        </c:scaling>
        <c:delete val="0"/>
        <c:axPos val="b"/>
        <c:title>
          <c:tx>
            <c:rich>
              <a:bodyPr/>
              <a:lstStyle/>
              <a:p>
                <a:pPr>
                  <a:defRPr/>
                </a:pPr>
                <a:r>
                  <a:rPr lang="en-US"/>
                  <a:t>cycle</a:t>
                </a:r>
              </a:p>
            </c:rich>
          </c:tx>
          <c:overlay val="0"/>
        </c:title>
        <c:numFmt formatCode="General" sourceLinked="1"/>
        <c:majorTickMark val="none"/>
        <c:minorTickMark val="none"/>
        <c:tickLblPos val="nextTo"/>
        <c:crossAx val="96955776"/>
        <c:crosses val="autoZero"/>
        <c:crossBetween val="midCat"/>
      </c:valAx>
      <c:valAx>
        <c:axId val="96955776"/>
        <c:scaling>
          <c:logBase val="10"/>
          <c:orientation val="minMax"/>
          <c:min val="10"/>
        </c:scaling>
        <c:delete val="0"/>
        <c:axPos val="l"/>
        <c:majorGridlines/>
        <c:title>
          <c:tx>
            <c:rich>
              <a:bodyPr/>
              <a:lstStyle/>
              <a:p>
                <a:pPr>
                  <a:defRPr/>
                </a:pPr>
                <a:r>
                  <a:rPr lang="en-US"/>
                  <a:t>log (Fluor)</a:t>
                </a:r>
              </a:p>
            </c:rich>
          </c:tx>
          <c:overlay val="0"/>
        </c:title>
        <c:numFmt formatCode="0.E+00" sourceLinked="0"/>
        <c:majorTickMark val="none"/>
        <c:minorTickMark val="none"/>
        <c:tickLblPos val="nextTo"/>
        <c:crossAx val="96953856"/>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'target control'!$C$22:$C$61</c:f>
              <c:strCach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3,14</c:v>
                </c:pt>
                <c:pt idx="23">
                  <c:v>14,27</c:v>
                </c:pt>
                <c:pt idx="24">
                  <c:v>20,48</c:v>
                </c:pt>
                <c:pt idx="25">
                  <c:v>47,77</c:v>
                </c:pt>
                <c:pt idx="26">
                  <c:v>87,73</c:v>
                </c:pt>
                <c:pt idx="27">
                  <c:v>167,92</c:v>
                </c:pt>
                <c:pt idx="28">
                  <c:v>292,50</c:v>
                </c:pt>
                <c:pt idx="29">
                  <c:v>499,04</c:v>
                </c:pt>
                <c:pt idx="30">
                  <c:v>843,48</c:v>
                </c:pt>
                <c:pt idx="31">
                  <c:v>1266,77</c:v>
                </c:pt>
                <c:pt idx="32">
                  <c:v>1649,56</c:v>
                </c:pt>
                <c:pt idx="33">
                  <c:v>1958,99</c:v>
                </c:pt>
                <c:pt idx="34">
                  <c:v>2180,44</c:v>
                </c:pt>
                <c:pt idx="35">
                  <c:v>2325,36</c:v>
                </c:pt>
                <c:pt idx="36">
                  <c:v>2422,65</c:v>
                </c:pt>
                <c:pt idx="37">
                  <c:v>2487,60</c:v>
                </c:pt>
                <c:pt idx="38">
                  <c:v>2535,76</c:v>
                </c:pt>
                <c:pt idx="39">
                  <c:v>2567,92</c:v>
                </c:pt>
              </c:strCache>
            </c:strRef>
          </c:tx>
          <c:xVal>
            <c:strRef>
              <c:f>('target control'!$B$22:$B$61,'target control'!$B$74:$B$105)</c:f>
              <c:strCache>
                <c:ptCount val="6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58">
                  <c:v>27</c:v>
                </c:pt>
                <c:pt idx="59">
                  <c:v>28</c:v>
                </c:pt>
                <c:pt idx="60">
                  <c:v>29</c:v>
                </c:pt>
                <c:pt idx="61">
                  <c:v>30</c:v>
                </c:pt>
              </c:strCache>
            </c:strRef>
          </c:xVal>
          <c:yVal>
            <c:numRef>
              <c:f>('target control'!$C$22:$C$61,'target control'!$C$78:$C$83,'target control'!$C$74:$C$105)</c:f>
              <c:numCache>
                <c:formatCode>###0.00;\-###0.00</c:formatCode>
                <c:ptCount val="78"/>
                <c:pt idx="22">
                  <c:v>3.14424994370665</c:v>
                </c:pt>
                <c:pt idx="23">
                  <c:v>14.2669716752089</c:v>
                </c:pt>
                <c:pt idx="24">
                  <c:v>20.484039677141499</c:v>
                </c:pt>
                <c:pt idx="25">
                  <c:v>47.770064419727099</c:v>
                </c:pt>
                <c:pt idx="26">
                  <c:v>87.734213515198505</c:v>
                </c:pt>
                <c:pt idx="27">
                  <c:v>167.91614570894399</c:v>
                </c:pt>
                <c:pt idx="28">
                  <c:v>292.50008852078099</c:v>
                </c:pt>
                <c:pt idx="29">
                  <c:v>499.04391781671899</c:v>
                </c:pt>
                <c:pt idx="30">
                  <c:v>843.482908636822</c:v>
                </c:pt>
                <c:pt idx="31">
                  <c:v>1266.76766091735</c:v>
                </c:pt>
                <c:pt idx="32">
                  <c:v>1649.5624069759799</c:v>
                </c:pt>
                <c:pt idx="33">
                  <c:v>1958.9875779814399</c:v>
                </c:pt>
                <c:pt idx="34">
                  <c:v>2180.4367565016701</c:v>
                </c:pt>
                <c:pt idx="35">
                  <c:v>2325.3605350048701</c:v>
                </c:pt>
                <c:pt idx="36">
                  <c:v>2422.6533758287501</c:v>
                </c:pt>
                <c:pt idx="37">
                  <c:v>2487.60187807789</c:v>
                </c:pt>
                <c:pt idx="38">
                  <c:v>2535.7599306172001</c:v>
                </c:pt>
                <c:pt idx="39">
                  <c:v>2567.9211058452502</c:v>
                </c:pt>
                <c:pt idx="40" formatCode="General">
                  <c:v>0</c:v>
                </c:pt>
                <c:pt idx="41" formatCode="General">
                  <c:v>0</c:v>
                </c:pt>
                <c:pt idx="42" formatCode="General">
                  <c:v>0</c:v>
                </c:pt>
                <c:pt idx="43" formatCode="General">
                  <c:v>0</c:v>
                </c:pt>
                <c:pt idx="44" formatCode="General">
                  <c:v>0</c:v>
                </c:pt>
                <c:pt idx="45" formatCode="General">
                  <c:v>0</c:v>
                </c:pt>
                <c:pt idx="46" formatCode="General">
                  <c:v>0</c:v>
                </c:pt>
                <c:pt idx="47" formatCode="General">
                  <c:v>0</c:v>
                </c:pt>
                <c:pt idx="48" formatCode="General">
                  <c:v>0</c:v>
                </c:pt>
                <c:pt idx="49" formatCode="General">
                  <c:v>0</c:v>
                </c:pt>
                <c:pt idx="50" formatCode="General">
                  <c:v>0</c:v>
                </c:pt>
                <c:pt idx="51" formatCode="General">
                  <c:v>0</c:v>
                </c:pt>
                <c:pt idx="52" formatCode="General">
                  <c:v>0</c:v>
                </c:pt>
                <c:pt idx="53" formatCode="General">
                  <c:v>0</c:v>
                </c:pt>
                <c:pt idx="54" formatCode="General">
                  <c:v>0</c:v>
                </c:pt>
                <c:pt idx="55" formatCode="General">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87.734213515198505</c:v>
                </c:pt>
                <c:pt idx="65" formatCode="General">
                  <c:v>167.91614570894399</c:v>
                </c:pt>
                <c:pt idx="66" formatCode="General">
                  <c:v>292.50008852078099</c:v>
                </c:pt>
                <c:pt idx="67" formatCode="General">
                  <c:v>499.04391781671899</c:v>
                </c:pt>
                <c:pt idx="68" formatCode="General">
                  <c:v>0</c:v>
                </c:pt>
                <c:pt idx="69" formatCode="General">
                  <c:v>0</c:v>
                </c:pt>
                <c:pt idx="70" formatCode="General">
                  <c:v>0</c:v>
                </c:pt>
                <c:pt idx="71" formatCode="General">
                  <c:v>0</c:v>
                </c:pt>
                <c:pt idx="72" formatCode="General">
                  <c:v>0</c:v>
                </c:pt>
                <c:pt idx="73" formatCode="General">
                  <c:v>0</c:v>
                </c:pt>
                <c:pt idx="74" formatCode="General">
                  <c:v>0</c:v>
                </c:pt>
                <c:pt idx="75" formatCode="General">
                  <c:v>0</c:v>
                </c:pt>
                <c:pt idx="76" formatCode="General">
                  <c:v>0</c:v>
                </c:pt>
                <c:pt idx="77" formatCode="General">
                  <c:v>0</c:v>
                </c:pt>
              </c:numCache>
            </c:numRef>
          </c:yVal>
          <c:smooth val="1"/>
          <c:extLst>
            <c:ext xmlns:c16="http://schemas.microsoft.com/office/drawing/2014/chart" uri="{C3380CC4-5D6E-409C-BE32-E72D297353CC}">
              <c16:uniqueId val="{00000000-94AB-4AF1-9A65-763542EB5F36}"/>
            </c:ext>
          </c:extLst>
        </c:ser>
        <c:ser>
          <c:idx val="1"/>
          <c:order val="1"/>
          <c:tx>
            <c:strRef>
              <c:f>'target control'!$C$66</c:f>
              <c:strCache>
                <c:ptCount val="1"/>
              </c:strCache>
            </c:strRef>
          </c:tx>
          <c:xVal>
            <c:strRef>
              <c:f>'target control'!$B$66:$B$105</c:f>
              <c:strCache>
                <c:ptCount val="30"/>
                <c:pt idx="26">
                  <c:v>27</c:v>
                </c:pt>
                <c:pt idx="27">
                  <c:v>28</c:v>
                </c:pt>
                <c:pt idx="28">
                  <c:v>29</c:v>
                </c:pt>
                <c:pt idx="29">
                  <c:v>30</c:v>
                </c:pt>
              </c:strCache>
            </c:strRef>
          </c:xVal>
          <c:yVal>
            <c:numRef>
              <c:f>'target control'!$C$66:$C$105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87.734213515198505</c:v>
                </c:pt>
                <c:pt idx="27">
                  <c:v>167.91614570894399</c:v>
                </c:pt>
                <c:pt idx="28">
                  <c:v>292.50008852078099</c:v>
                </c:pt>
                <c:pt idx="29">
                  <c:v>499.04391781671899</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2-CC74-482B-8B5C-A743D21F61F2}"/>
            </c:ext>
          </c:extLst>
        </c:ser>
        <c:dLbls>
          <c:showLegendKey val="0"/>
          <c:showVal val="0"/>
          <c:showCatName val="0"/>
          <c:showSerName val="0"/>
          <c:showPercent val="0"/>
          <c:showBubbleSize val="0"/>
        </c:dLbls>
        <c:axId val="96953856"/>
        <c:axId val="96955776"/>
      </c:scatterChart>
      <c:valAx>
        <c:axId val="96953856"/>
        <c:scaling>
          <c:orientation val="minMax"/>
          <c:max val="50"/>
        </c:scaling>
        <c:delete val="0"/>
        <c:axPos val="b"/>
        <c:title>
          <c:tx>
            <c:rich>
              <a:bodyPr/>
              <a:lstStyle/>
              <a:p>
                <a:pPr>
                  <a:defRPr/>
                </a:pPr>
                <a:r>
                  <a:rPr lang="en-US"/>
                  <a:t>cycle</a:t>
                </a:r>
              </a:p>
            </c:rich>
          </c:tx>
          <c:overlay val="0"/>
        </c:title>
        <c:numFmt formatCode="General" sourceLinked="1"/>
        <c:majorTickMark val="none"/>
        <c:minorTickMark val="none"/>
        <c:tickLblPos val="nextTo"/>
        <c:crossAx val="96955776"/>
        <c:crosses val="autoZero"/>
        <c:crossBetween val="midCat"/>
      </c:valAx>
      <c:valAx>
        <c:axId val="96955776"/>
        <c:scaling>
          <c:logBase val="10"/>
          <c:orientation val="minMax"/>
          <c:min val="10"/>
        </c:scaling>
        <c:delete val="0"/>
        <c:axPos val="l"/>
        <c:majorGridlines/>
        <c:title>
          <c:tx>
            <c:rich>
              <a:bodyPr/>
              <a:lstStyle/>
              <a:p>
                <a:pPr>
                  <a:defRPr/>
                </a:pPr>
                <a:r>
                  <a:rPr lang="en-US"/>
                  <a:t>log (Fluor)</a:t>
                </a:r>
              </a:p>
            </c:rich>
          </c:tx>
          <c:overlay val="0"/>
        </c:title>
        <c:numFmt formatCode="0.E+00" sourceLinked="0"/>
        <c:majorTickMark val="none"/>
        <c:minorTickMark val="none"/>
        <c:tickLblPos val="nextTo"/>
        <c:crossAx val="96953856"/>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'target control'!$K$21</c:f>
              <c:strCache>
                <c:ptCount val="1"/>
              </c:strCache>
            </c:strRef>
          </c:tx>
          <c:xVal>
            <c:numRef>
              <c:f>'target control'!$J$22:$J$61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'target control'!$K$22:$K$61</c:f>
              <c:numCache>
                <c:formatCode>###0.00;\-###0.00</c:formatCode>
                <c:ptCount val="40"/>
                <c:pt idx="23">
                  <c:v>12.1277611159512</c:v>
                </c:pt>
                <c:pt idx="24">
                  <c:v>20.449794670782499</c:v>
                </c:pt>
                <c:pt idx="25">
                  <c:v>41.225692727856803</c:v>
                </c:pt>
                <c:pt idx="26">
                  <c:v>82.1242148805418</c:v>
                </c:pt>
                <c:pt idx="27">
                  <c:v>157.79508355006101</c:v>
                </c:pt>
                <c:pt idx="28">
                  <c:v>270.77924782261903</c:v>
                </c:pt>
                <c:pt idx="29">
                  <c:v>469.65553533881501</c:v>
                </c:pt>
                <c:pt idx="30">
                  <c:v>806.00725974032196</c:v>
                </c:pt>
                <c:pt idx="31">
                  <c:v>1254.91205046548</c:v>
                </c:pt>
                <c:pt idx="32">
                  <c:v>1685.0967969298699</c:v>
                </c:pt>
                <c:pt idx="33">
                  <c:v>2054.8012564851501</c:v>
                </c:pt>
                <c:pt idx="34">
                  <c:v>2332.6937982608101</c:v>
                </c:pt>
                <c:pt idx="35">
                  <c:v>2520.7421661984099</c:v>
                </c:pt>
                <c:pt idx="36">
                  <c:v>2645.8334651477599</c:v>
                </c:pt>
                <c:pt idx="37">
                  <c:v>2731.5088787775499</c:v>
                </c:pt>
                <c:pt idx="38">
                  <c:v>2790.6489102975302</c:v>
                </c:pt>
                <c:pt idx="39">
                  <c:v>2830.26263580861</c:v>
                </c:pt>
              </c:numCache>
            </c:numRef>
          </c:yVal>
          <c:smooth val="1"/>
          <c:extLst>
            <c:ext xmlns:c16="http://schemas.microsoft.com/office/drawing/2014/chart" uri="{C3380CC4-5D6E-409C-BE32-E72D297353CC}">
              <c16:uniqueId val="{00000003-04A8-4083-9C14-216681058982}"/>
            </c:ext>
          </c:extLst>
        </c:ser>
        <c:ser>
          <c:idx val="1"/>
          <c:order val="1"/>
          <c:xVal>
            <c:strRef>
              <c:f>'target control'!$J$66:$J$105</c:f>
              <c:strCache>
                <c:ptCount val="30"/>
                <c:pt idx="26">
                  <c:v>27</c:v>
                </c:pt>
                <c:pt idx="27">
                  <c:v>28</c:v>
                </c:pt>
                <c:pt idx="28">
                  <c:v>29</c:v>
                </c:pt>
                <c:pt idx="29">
                  <c:v>30</c:v>
                </c:pt>
              </c:strCache>
            </c:strRef>
          </c:xVal>
          <c:yVal>
            <c:numRef>
              <c:f>'target control'!$K$66:$K$105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82.1242148805418</c:v>
                </c:pt>
                <c:pt idx="27">
                  <c:v>157.79508355006101</c:v>
                </c:pt>
                <c:pt idx="28">
                  <c:v>270.77924782261903</c:v>
                </c:pt>
                <c:pt idx="29">
                  <c:v>469.65553533881501</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4-04A8-4083-9C14-216681058982}"/>
            </c:ext>
          </c:extLst>
        </c:ser>
        <c:dLbls>
          <c:showLegendKey val="0"/>
          <c:showVal val="0"/>
          <c:showCatName val="0"/>
          <c:showSerName val="0"/>
          <c:showPercent val="0"/>
          <c:showBubbleSize val="0"/>
        </c:dLbls>
        <c:axId val="96953856"/>
        <c:axId val="96955776"/>
      </c:scatterChart>
      <c:valAx>
        <c:axId val="96953856"/>
        <c:scaling>
          <c:orientation val="minMax"/>
          <c:max val="50"/>
        </c:scaling>
        <c:delete val="0"/>
        <c:axPos val="b"/>
        <c:title>
          <c:tx>
            <c:rich>
              <a:bodyPr/>
              <a:lstStyle/>
              <a:p>
                <a:pPr>
                  <a:defRPr/>
                </a:pPr>
                <a:r>
                  <a:rPr lang="en-US"/>
                  <a:t>cycle</a:t>
                </a:r>
              </a:p>
            </c:rich>
          </c:tx>
          <c:overlay val="0"/>
        </c:title>
        <c:numFmt formatCode="General" sourceLinked="1"/>
        <c:majorTickMark val="none"/>
        <c:minorTickMark val="none"/>
        <c:tickLblPos val="nextTo"/>
        <c:crossAx val="96955776"/>
        <c:crosses val="autoZero"/>
        <c:crossBetween val="midCat"/>
      </c:valAx>
      <c:valAx>
        <c:axId val="96955776"/>
        <c:scaling>
          <c:logBase val="10"/>
          <c:orientation val="minMax"/>
          <c:min val="10"/>
        </c:scaling>
        <c:delete val="0"/>
        <c:axPos val="l"/>
        <c:majorGridlines/>
        <c:title>
          <c:tx>
            <c:rich>
              <a:bodyPr/>
              <a:lstStyle/>
              <a:p>
                <a:pPr>
                  <a:defRPr/>
                </a:pPr>
                <a:r>
                  <a:rPr lang="en-US"/>
                  <a:t>log (Fluor)</a:t>
                </a:r>
              </a:p>
            </c:rich>
          </c:tx>
          <c:overlay val="0"/>
        </c:title>
        <c:numFmt formatCode="0.E+00" sourceLinked="0"/>
        <c:majorTickMark val="none"/>
        <c:minorTickMark val="none"/>
        <c:tickLblPos val="nextTo"/>
        <c:crossAx val="96953856"/>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'target control'!$R$21</c:f>
              <c:strCache>
                <c:ptCount val="1"/>
                <c:pt idx="0">
                  <c:v>Fluor. (ΔRn)</c:v>
                </c:pt>
              </c:strCache>
            </c:strRef>
          </c:tx>
          <c:xVal>
            <c:numRef>
              <c:f>'target control'!$Q$22:$Q$61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'target control'!$R$22:$R$61</c:f>
              <c:numCache>
                <c:formatCode>###0.00;\-###0.00</c:formatCode>
                <c:ptCount val="40"/>
                <c:pt idx="22">
                  <c:v>7.3131725322914498</c:v>
                </c:pt>
                <c:pt idx="23">
                  <c:v>7.8612681578633801</c:v>
                </c:pt>
                <c:pt idx="24">
                  <c:v>31.3853833453873</c:v>
                </c:pt>
                <c:pt idx="25">
                  <c:v>53.265495688753603</c:v>
                </c:pt>
                <c:pt idx="26">
                  <c:v>101.763958965885</c:v>
                </c:pt>
                <c:pt idx="27">
                  <c:v>175.907952622506</c:v>
                </c:pt>
                <c:pt idx="28">
                  <c:v>307.710664624439</c:v>
                </c:pt>
                <c:pt idx="29">
                  <c:v>524.30225706143699</c:v>
                </c:pt>
                <c:pt idx="30">
                  <c:v>881.15581873901294</c:v>
                </c:pt>
                <c:pt idx="31">
                  <c:v>1336.66573812095</c:v>
                </c:pt>
                <c:pt idx="32">
                  <c:v>1757.98070744394</c:v>
                </c:pt>
                <c:pt idx="33">
                  <c:v>2113.4406369049502</c:v>
                </c:pt>
                <c:pt idx="34">
                  <c:v>2375.9091898143702</c:v>
                </c:pt>
                <c:pt idx="35">
                  <c:v>2549.7618328482599</c:v>
                </c:pt>
                <c:pt idx="36">
                  <c:v>2662.6428020460598</c:v>
                </c:pt>
                <c:pt idx="37">
                  <c:v>2734.2667914522399</c:v>
                </c:pt>
                <c:pt idx="38">
                  <c:v>2788.0920159115199</c:v>
                </c:pt>
                <c:pt idx="39">
                  <c:v>2827.8232774396502</c:v>
                </c:pt>
              </c:numCache>
            </c:numRef>
          </c:yVal>
          <c:smooth val="1"/>
          <c:extLst>
            <c:ext xmlns:c16="http://schemas.microsoft.com/office/drawing/2014/chart" uri="{C3380CC4-5D6E-409C-BE32-E72D297353CC}">
              <c16:uniqueId val="{00000003-26AB-4D76-9A84-F31F1B7F6FDC}"/>
            </c:ext>
          </c:extLst>
        </c:ser>
        <c:ser>
          <c:idx val="1"/>
          <c:order val="1"/>
          <c:tx>
            <c:strRef>
              <c:f>'target control'!$R$65</c:f>
              <c:strCache>
                <c:ptCount val="1"/>
                <c:pt idx="0">
                  <c:v>Fluor</c:v>
                </c:pt>
              </c:strCache>
            </c:strRef>
          </c:tx>
          <c:xVal>
            <c:strRef>
              <c:f>'target control'!$Q$66:$Q$105</c:f>
              <c:strCache>
                <c:ptCount val="30"/>
                <c:pt idx="25">
                  <c:v>26</c:v>
                </c:pt>
                <c:pt idx="26">
                  <c:v>27</c:v>
                </c:pt>
                <c:pt idx="27">
                  <c:v>28</c:v>
                </c:pt>
                <c:pt idx="28">
                  <c:v>29</c:v>
                </c:pt>
                <c:pt idx="29">
                  <c:v>30</c:v>
                </c:pt>
              </c:strCache>
            </c:strRef>
          </c:xVal>
          <c:yVal>
            <c:numRef>
              <c:f>'target control'!$R$66:$R$105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53.265495688753603</c:v>
                </c:pt>
                <c:pt idx="26">
                  <c:v>101.763958965885</c:v>
                </c:pt>
                <c:pt idx="27">
                  <c:v>175.907952622506</c:v>
                </c:pt>
                <c:pt idx="28">
                  <c:v>307.710664624439</c:v>
                </c:pt>
                <c:pt idx="29">
                  <c:v>524.30225706143699</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4-26AB-4D76-9A84-F31F1B7F6FDC}"/>
            </c:ext>
          </c:extLst>
        </c:ser>
        <c:dLbls>
          <c:showLegendKey val="0"/>
          <c:showVal val="0"/>
          <c:showCatName val="0"/>
          <c:showSerName val="0"/>
          <c:showPercent val="0"/>
          <c:showBubbleSize val="0"/>
        </c:dLbls>
        <c:axId val="96953856"/>
        <c:axId val="96955776"/>
      </c:scatterChart>
      <c:valAx>
        <c:axId val="96953856"/>
        <c:scaling>
          <c:orientation val="minMax"/>
          <c:max val="50"/>
        </c:scaling>
        <c:delete val="0"/>
        <c:axPos val="b"/>
        <c:title>
          <c:tx>
            <c:rich>
              <a:bodyPr/>
              <a:lstStyle/>
              <a:p>
                <a:pPr>
                  <a:defRPr/>
                </a:pPr>
                <a:r>
                  <a:rPr lang="en-US"/>
                  <a:t>cycle</a:t>
                </a:r>
              </a:p>
            </c:rich>
          </c:tx>
          <c:overlay val="0"/>
        </c:title>
        <c:numFmt formatCode="General" sourceLinked="1"/>
        <c:majorTickMark val="none"/>
        <c:minorTickMark val="none"/>
        <c:tickLblPos val="nextTo"/>
        <c:crossAx val="96955776"/>
        <c:crosses val="autoZero"/>
        <c:crossBetween val="midCat"/>
      </c:valAx>
      <c:valAx>
        <c:axId val="96955776"/>
        <c:scaling>
          <c:logBase val="10"/>
          <c:orientation val="minMax"/>
          <c:min val="10"/>
        </c:scaling>
        <c:delete val="0"/>
        <c:axPos val="l"/>
        <c:majorGridlines/>
        <c:title>
          <c:tx>
            <c:rich>
              <a:bodyPr/>
              <a:lstStyle/>
              <a:p>
                <a:pPr>
                  <a:defRPr/>
                </a:pPr>
                <a:r>
                  <a:rPr lang="en-US"/>
                  <a:t>log (Fluor)</a:t>
                </a:r>
              </a:p>
            </c:rich>
          </c:tx>
          <c:overlay val="0"/>
        </c:title>
        <c:numFmt formatCode="0.E+00" sourceLinked="0"/>
        <c:majorTickMark val="none"/>
        <c:minorTickMark val="none"/>
        <c:tickLblPos val="nextTo"/>
        <c:crossAx val="96953856"/>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'target treated'!$C$22:$C$61</c:f>
              <c:strCach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3,00</c:v>
                </c:pt>
                <c:pt idx="15">
                  <c:v>0,20</c:v>
                </c:pt>
                <c:pt idx="16">
                  <c:v>8,22</c:v>
                </c:pt>
                <c:pt idx="17">
                  <c:v>20,01</c:v>
                </c:pt>
                <c:pt idx="18">
                  <c:v>40,23</c:v>
                </c:pt>
                <c:pt idx="19">
                  <c:v>74,42</c:v>
                </c:pt>
                <c:pt idx="20">
                  <c:v>141,49</c:v>
                </c:pt>
                <c:pt idx="21">
                  <c:v>248,11</c:v>
                </c:pt>
                <c:pt idx="22">
                  <c:v>457,87</c:v>
                </c:pt>
                <c:pt idx="23">
                  <c:v>762,76</c:v>
                </c:pt>
                <c:pt idx="24">
                  <c:v>1232,05</c:v>
                </c:pt>
                <c:pt idx="25">
                  <c:v>1671,88</c:v>
                </c:pt>
                <c:pt idx="26">
                  <c:v>2039,87</c:v>
                </c:pt>
                <c:pt idx="27">
                  <c:v>2300,30</c:v>
                </c:pt>
                <c:pt idx="28">
                  <c:v>2467,10</c:v>
                </c:pt>
                <c:pt idx="29">
                  <c:v>2576,31</c:v>
                </c:pt>
                <c:pt idx="30">
                  <c:v>2652,52</c:v>
                </c:pt>
                <c:pt idx="31">
                  <c:v>2705,90</c:v>
                </c:pt>
                <c:pt idx="32">
                  <c:v>2739,89</c:v>
                </c:pt>
                <c:pt idx="33">
                  <c:v>2763,47</c:v>
                </c:pt>
                <c:pt idx="34">
                  <c:v>2780,13</c:v>
                </c:pt>
                <c:pt idx="35">
                  <c:v>2791,45</c:v>
                </c:pt>
                <c:pt idx="36">
                  <c:v>2803,46</c:v>
                </c:pt>
                <c:pt idx="37">
                  <c:v>2812,52</c:v>
                </c:pt>
                <c:pt idx="38">
                  <c:v>2820,41</c:v>
                </c:pt>
                <c:pt idx="39">
                  <c:v>2825,37</c:v>
                </c:pt>
              </c:strCache>
            </c:strRef>
          </c:tx>
          <c:xVal>
            <c:strRef>
              <c:f>('target treated'!$B$22:$B$61,'target treated'!$B$74:$B$105)</c:f>
              <c:strCache>
                <c:ptCount val="5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51">
                  <c:v>20</c:v>
                </c:pt>
                <c:pt idx="52">
                  <c:v>21</c:v>
                </c:pt>
                <c:pt idx="53">
                  <c:v>22</c:v>
                </c:pt>
                <c:pt idx="54">
                  <c:v>23</c:v>
                </c:pt>
                <c:pt idx="55">
                  <c:v>24</c:v>
                </c:pt>
              </c:strCache>
            </c:strRef>
          </c:xVal>
          <c:yVal>
            <c:numRef>
              <c:f>('target treated'!$C$22:$C$61,'target treated'!$C$78:$C$83,'target treated'!$C$74:$C$105)</c:f>
              <c:numCache>
                <c:formatCode>###0.00;\-###0.00</c:formatCode>
                <c:ptCount val="78"/>
                <c:pt idx="14">
                  <c:v>3.0000496471734599</c:v>
                </c:pt>
                <c:pt idx="15">
                  <c:v>0.197434872316535</c:v>
                </c:pt>
                <c:pt idx="16">
                  <c:v>8.2183819750544007</c:v>
                </c:pt>
                <c:pt idx="17">
                  <c:v>20.013190438175599</c:v>
                </c:pt>
                <c:pt idx="18">
                  <c:v>40.2264062217318</c:v>
                </c:pt>
                <c:pt idx="19">
                  <c:v>74.418288885334704</c:v>
                </c:pt>
                <c:pt idx="20">
                  <c:v>141.49070406081</c:v>
                </c:pt>
                <c:pt idx="21">
                  <c:v>248.110093375107</c:v>
                </c:pt>
                <c:pt idx="22">
                  <c:v>457.86509944177197</c:v>
                </c:pt>
                <c:pt idx="23">
                  <c:v>762.760455942563</c:v>
                </c:pt>
                <c:pt idx="24">
                  <c:v>1232.0514603660699</c:v>
                </c:pt>
                <c:pt idx="25">
                  <c:v>1671.8779578260701</c:v>
                </c:pt>
                <c:pt idx="26">
                  <c:v>2039.8652633352001</c:v>
                </c:pt>
                <c:pt idx="27">
                  <c:v>2300.3027516212201</c:v>
                </c:pt>
                <c:pt idx="28">
                  <c:v>2467.1045534981999</c:v>
                </c:pt>
                <c:pt idx="29">
                  <c:v>2576.30637311906</c:v>
                </c:pt>
                <c:pt idx="30">
                  <c:v>2652.52297568125</c:v>
                </c:pt>
                <c:pt idx="31">
                  <c:v>2705.9041176303199</c:v>
                </c:pt>
                <c:pt idx="32">
                  <c:v>2739.8863351178602</c:v>
                </c:pt>
                <c:pt idx="33">
                  <c:v>2763.4701187037699</c:v>
                </c:pt>
                <c:pt idx="34">
                  <c:v>2780.1318621119399</c:v>
                </c:pt>
                <c:pt idx="35">
                  <c:v>2791.4494371533301</c:v>
                </c:pt>
                <c:pt idx="36">
                  <c:v>2803.4553280656401</c:v>
                </c:pt>
                <c:pt idx="37">
                  <c:v>2812.5153376754902</c:v>
                </c:pt>
                <c:pt idx="38">
                  <c:v>2820.4095539667301</c:v>
                </c:pt>
                <c:pt idx="39">
                  <c:v>2825.3661858379101</c:v>
                </c:pt>
                <c:pt idx="40" formatCode="General">
                  <c:v>0</c:v>
                </c:pt>
                <c:pt idx="41" formatCode="General">
                  <c:v>0</c:v>
                </c:pt>
                <c:pt idx="42" formatCode="General">
                  <c:v>0</c:v>
                </c:pt>
                <c:pt idx="43" formatCode="General">
                  <c:v>0</c:v>
                </c:pt>
                <c:pt idx="44" formatCode="General">
                  <c:v>0</c:v>
                </c:pt>
                <c:pt idx="45" formatCode="General">
                  <c:v>0</c:v>
                </c:pt>
                <c:pt idx="46" formatCode="General">
                  <c:v>0</c:v>
                </c:pt>
                <c:pt idx="47" formatCode="General">
                  <c:v>0</c:v>
                </c:pt>
                <c:pt idx="48" formatCode="General">
                  <c:v>0</c:v>
                </c:pt>
                <c:pt idx="49" formatCode="General">
                  <c:v>0</c:v>
                </c:pt>
                <c:pt idx="50" formatCode="General">
                  <c:v>0</c:v>
                </c:pt>
                <c:pt idx="51" formatCode="General">
                  <c:v>0</c:v>
                </c:pt>
                <c:pt idx="52" formatCode="General">
                  <c:v>0</c:v>
                </c:pt>
                <c:pt idx="53" formatCode="General">
                  <c:v>0</c:v>
                </c:pt>
                <c:pt idx="54" formatCode="General">
                  <c:v>0</c:v>
                </c:pt>
                <c:pt idx="55" formatCode="General">
                  <c:v>0</c:v>
                </c:pt>
                <c:pt idx="56" formatCode="General">
                  <c:v>0</c:v>
                </c:pt>
                <c:pt idx="57" formatCode="General">
                  <c:v>74.418288885334704</c:v>
                </c:pt>
                <c:pt idx="58" formatCode="General">
                  <c:v>141.49070406081</c:v>
                </c:pt>
                <c:pt idx="59" formatCode="General">
                  <c:v>248.110093375107</c:v>
                </c:pt>
                <c:pt idx="60" formatCode="General">
                  <c:v>457.86509944177197</c:v>
                </c:pt>
                <c:pt idx="61" formatCode="General">
                  <c:v>762.760455942563</c:v>
                </c:pt>
                <c:pt idx="62" formatCode="General">
                  <c:v>0</c:v>
                </c:pt>
                <c:pt idx="63" formatCode="General">
                  <c:v>0</c:v>
                </c:pt>
                <c:pt idx="64" formatCode="General">
                  <c:v>0</c:v>
                </c:pt>
                <c:pt idx="65" formatCode="General">
                  <c:v>0</c:v>
                </c:pt>
                <c:pt idx="66" formatCode="General">
                  <c:v>0</c:v>
                </c:pt>
                <c:pt idx="67" formatCode="General">
                  <c:v>0</c:v>
                </c:pt>
                <c:pt idx="68" formatCode="General">
                  <c:v>0</c:v>
                </c:pt>
                <c:pt idx="69" formatCode="General">
                  <c:v>0</c:v>
                </c:pt>
                <c:pt idx="70" formatCode="General">
                  <c:v>0</c:v>
                </c:pt>
                <c:pt idx="71" formatCode="General">
                  <c:v>0</c:v>
                </c:pt>
                <c:pt idx="72" formatCode="General">
                  <c:v>0</c:v>
                </c:pt>
                <c:pt idx="73" formatCode="General">
                  <c:v>0</c:v>
                </c:pt>
                <c:pt idx="74" formatCode="General">
                  <c:v>0</c:v>
                </c:pt>
                <c:pt idx="75" formatCode="General">
                  <c:v>0</c:v>
                </c:pt>
                <c:pt idx="76" formatCode="General">
                  <c:v>0</c:v>
                </c:pt>
                <c:pt idx="77" formatCode="General">
                  <c:v>0</c:v>
                </c:pt>
              </c:numCache>
            </c:numRef>
          </c:yVal>
          <c:smooth val="1"/>
          <c:extLst>
            <c:ext xmlns:c16="http://schemas.microsoft.com/office/drawing/2014/chart" uri="{C3380CC4-5D6E-409C-BE32-E72D297353CC}">
              <c16:uniqueId val="{00000000-25D9-4CE1-B180-13272ADE9E75}"/>
            </c:ext>
          </c:extLst>
        </c:ser>
        <c:ser>
          <c:idx val="1"/>
          <c:order val="1"/>
          <c:tx>
            <c:strRef>
              <c:f>'target treated'!$C$66</c:f>
              <c:strCache>
                <c:ptCount val="1"/>
              </c:strCache>
            </c:strRef>
          </c:tx>
          <c:xVal>
            <c:strRef>
              <c:f>'target treated'!$B$66:$B$105</c:f>
              <c:strCache>
                <c:ptCount val="24"/>
                <c:pt idx="19">
                  <c:v>20</c:v>
                </c:pt>
                <c:pt idx="20">
                  <c:v>21</c:v>
                </c:pt>
                <c:pt idx="21">
                  <c:v>22</c:v>
                </c:pt>
                <c:pt idx="22">
                  <c:v>23</c:v>
                </c:pt>
                <c:pt idx="23">
                  <c:v>24</c:v>
                </c:pt>
              </c:strCache>
            </c:strRef>
          </c:xVal>
          <c:yVal>
            <c:numRef>
              <c:f>'target treated'!$C$66:$C$105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74.418288885334704</c:v>
                </c:pt>
                <c:pt idx="20">
                  <c:v>141.49070406081</c:v>
                </c:pt>
                <c:pt idx="21">
                  <c:v>248.110093375107</c:v>
                </c:pt>
                <c:pt idx="22">
                  <c:v>457.86509944177197</c:v>
                </c:pt>
                <c:pt idx="23">
                  <c:v>762.760455942563</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1-25D9-4CE1-B180-13272ADE9E75}"/>
            </c:ext>
          </c:extLst>
        </c:ser>
        <c:dLbls>
          <c:showLegendKey val="0"/>
          <c:showVal val="0"/>
          <c:showCatName val="0"/>
          <c:showSerName val="0"/>
          <c:showPercent val="0"/>
          <c:showBubbleSize val="0"/>
        </c:dLbls>
        <c:axId val="96953856"/>
        <c:axId val="96955776"/>
      </c:scatterChart>
      <c:valAx>
        <c:axId val="96953856"/>
        <c:scaling>
          <c:orientation val="minMax"/>
          <c:max val="50"/>
        </c:scaling>
        <c:delete val="0"/>
        <c:axPos val="b"/>
        <c:title>
          <c:tx>
            <c:rich>
              <a:bodyPr/>
              <a:lstStyle/>
              <a:p>
                <a:pPr>
                  <a:defRPr/>
                </a:pPr>
                <a:r>
                  <a:rPr lang="en-US"/>
                  <a:t>cycle</a:t>
                </a:r>
              </a:p>
            </c:rich>
          </c:tx>
          <c:overlay val="0"/>
        </c:title>
        <c:numFmt formatCode="General" sourceLinked="1"/>
        <c:majorTickMark val="none"/>
        <c:minorTickMark val="none"/>
        <c:tickLblPos val="nextTo"/>
        <c:crossAx val="96955776"/>
        <c:crosses val="autoZero"/>
        <c:crossBetween val="midCat"/>
      </c:valAx>
      <c:valAx>
        <c:axId val="96955776"/>
        <c:scaling>
          <c:logBase val="10"/>
          <c:orientation val="minMax"/>
          <c:min val="10"/>
        </c:scaling>
        <c:delete val="0"/>
        <c:axPos val="l"/>
        <c:majorGridlines/>
        <c:title>
          <c:tx>
            <c:rich>
              <a:bodyPr/>
              <a:lstStyle/>
              <a:p>
                <a:pPr>
                  <a:defRPr/>
                </a:pPr>
                <a:r>
                  <a:rPr lang="en-US"/>
                  <a:t>log (Fluor)</a:t>
                </a:r>
              </a:p>
            </c:rich>
          </c:tx>
          <c:overlay val="0"/>
        </c:title>
        <c:numFmt formatCode="0.E+00" sourceLinked="0"/>
        <c:majorTickMark val="none"/>
        <c:minorTickMark val="none"/>
        <c:tickLblPos val="nextTo"/>
        <c:crossAx val="96953856"/>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'target treated'!$K$21</c:f>
              <c:strCache>
                <c:ptCount val="1"/>
                <c:pt idx="0">
                  <c:v>Fluor. (ΔRn)</c:v>
                </c:pt>
              </c:strCache>
            </c:strRef>
          </c:tx>
          <c:xVal>
            <c:numRef>
              <c:f>'target treated'!$J$22:$J$61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'target treated'!$K$22:$K$61</c:f>
              <c:numCache>
                <c:formatCode>###0.00;\-###0.00</c:formatCode>
                <c:ptCount val="40"/>
                <c:pt idx="0">
                  <c:v>2.68912925285986</c:v>
                </c:pt>
                <c:pt idx="1">
                  <c:v>0.801876466626254</c:v>
                </c:pt>
                <c:pt idx="2">
                  <c:v>1.9006252834406001</c:v>
                </c:pt>
                <c:pt idx="3">
                  <c:v>5.6415870010878297</c:v>
                </c:pt>
                <c:pt idx="4">
                  <c:v>0.91328326812436</c:v>
                </c:pt>
                <c:pt idx="5">
                  <c:v>1.2753183490417499</c:v>
                </c:pt>
                <c:pt idx="6">
                  <c:v>1.6770289282803801</c:v>
                </c:pt>
                <c:pt idx="7">
                  <c:v>0.94684580188641099</c:v>
                </c:pt>
                <c:pt idx="14">
                  <c:v>0.92655050281427997</c:v>
                </c:pt>
                <c:pt idx="15">
                  <c:v>0.40848872165633998</c:v>
                </c:pt>
                <c:pt idx="16">
                  <c:v>0.678181260418114</c:v>
                </c:pt>
                <c:pt idx="17">
                  <c:v>10.6132537385324</c:v>
                </c:pt>
                <c:pt idx="18">
                  <c:v>23.825106711133699</c:v>
                </c:pt>
                <c:pt idx="19">
                  <c:v>40.322659731267798</c:v>
                </c:pt>
                <c:pt idx="20">
                  <c:v>78.732986025374004</c:v>
                </c:pt>
                <c:pt idx="21">
                  <c:v>146.81285436011601</c:v>
                </c:pt>
                <c:pt idx="22">
                  <c:v>271.60288997484997</c:v>
                </c:pt>
                <c:pt idx="23">
                  <c:v>461.70451965462598</c:v>
                </c:pt>
                <c:pt idx="24">
                  <c:v>791.09567515298602</c:v>
                </c:pt>
                <c:pt idx="25">
                  <c:v>1214.28552639686</c:v>
                </c:pt>
                <c:pt idx="26">
                  <c:v>1651.9589163708499</c:v>
                </c:pt>
                <c:pt idx="27">
                  <c:v>2010.20906910178</c:v>
                </c:pt>
                <c:pt idx="28">
                  <c:v>2263.7190530985599</c:v>
                </c:pt>
                <c:pt idx="29">
                  <c:v>2435.9215941285602</c:v>
                </c:pt>
                <c:pt idx="30">
                  <c:v>2556.5953999711001</c:v>
                </c:pt>
                <c:pt idx="31">
                  <c:v>2633.9123013560102</c:v>
                </c:pt>
                <c:pt idx="32">
                  <c:v>2684.0092464914701</c:v>
                </c:pt>
                <c:pt idx="33">
                  <c:v>2718.9074418653599</c:v>
                </c:pt>
                <c:pt idx="34">
                  <c:v>2748.1938537442002</c:v>
                </c:pt>
                <c:pt idx="35">
                  <c:v>2769.6070122812098</c:v>
                </c:pt>
                <c:pt idx="36">
                  <c:v>2780.7969475507198</c:v>
                </c:pt>
                <c:pt idx="37">
                  <c:v>2793.7058016319002</c:v>
                </c:pt>
                <c:pt idx="38">
                  <c:v>2801.8094593340902</c:v>
                </c:pt>
                <c:pt idx="39">
                  <c:v>2810.44785924089</c:v>
                </c:pt>
              </c:numCache>
            </c:numRef>
          </c:yVal>
          <c:smooth val="1"/>
          <c:extLst>
            <c:ext xmlns:c16="http://schemas.microsoft.com/office/drawing/2014/chart" uri="{C3380CC4-5D6E-409C-BE32-E72D297353CC}">
              <c16:uniqueId val="{00000000-38EF-4506-B806-E9159C3FF282}"/>
            </c:ext>
          </c:extLst>
        </c:ser>
        <c:ser>
          <c:idx val="1"/>
          <c:order val="1"/>
          <c:xVal>
            <c:strRef>
              <c:f>'target treated'!$J$66:$J$105</c:f>
              <c:strCache>
                <c:ptCount val="25"/>
                <c:pt idx="20">
                  <c:v>21</c:v>
                </c:pt>
                <c:pt idx="21">
                  <c:v>22</c:v>
                </c:pt>
                <c:pt idx="22">
                  <c:v>23</c:v>
                </c:pt>
                <c:pt idx="23">
                  <c:v>24</c:v>
                </c:pt>
                <c:pt idx="24">
                  <c:v>25</c:v>
                </c:pt>
              </c:strCache>
            </c:strRef>
          </c:xVal>
          <c:yVal>
            <c:numRef>
              <c:f>'target treated'!$K$66:$K$105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78.732986025374004</c:v>
                </c:pt>
                <c:pt idx="21">
                  <c:v>146.81285436011601</c:v>
                </c:pt>
                <c:pt idx="22">
                  <c:v>271.60288997484997</c:v>
                </c:pt>
                <c:pt idx="23">
                  <c:v>461.70451965462598</c:v>
                </c:pt>
                <c:pt idx="24">
                  <c:v>791.09567515298602</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1-38EF-4506-B806-E9159C3FF282}"/>
            </c:ext>
          </c:extLst>
        </c:ser>
        <c:dLbls>
          <c:showLegendKey val="0"/>
          <c:showVal val="0"/>
          <c:showCatName val="0"/>
          <c:showSerName val="0"/>
          <c:showPercent val="0"/>
          <c:showBubbleSize val="0"/>
        </c:dLbls>
        <c:axId val="96953856"/>
        <c:axId val="96955776"/>
      </c:scatterChart>
      <c:valAx>
        <c:axId val="96953856"/>
        <c:scaling>
          <c:orientation val="minMax"/>
          <c:max val="50"/>
        </c:scaling>
        <c:delete val="0"/>
        <c:axPos val="b"/>
        <c:title>
          <c:tx>
            <c:rich>
              <a:bodyPr/>
              <a:lstStyle/>
              <a:p>
                <a:pPr>
                  <a:defRPr/>
                </a:pPr>
                <a:r>
                  <a:rPr lang="en-US"/>
                  <a:t>cycle</a:t>
                </a:r>
              </a:p>
            </c:rich>
          </c:tx>
          <c:overlay val="0"/>
        </c:title>
        <c:numFmt formatCode="General" sourceLinked="1"/>
        <c:majorTickMark val="none"/>
        <c:minorTickMark val="none"/>
        <c:tickLblPos val="nextTo"/>
        <c:crossAx val="96955776"/>
        <c:crosses val="autoZero"/>
        <c:crossBetween val="midCat"/>
      </c:valAx>
      <c:valAx>
        <c:axId val="96955776"/>
        <c:scaling>
          <c:logBase val="10"/>
          <c:orientation val="minMax"/>
          <c:min val="10"/>
        </c:scaling>
        <c:delete val="0"/>
        <c:axPos val="l"/>
        <c:majorGridlines/>
        <c:title>
          <c:tx>
            <c:rich>
              <a:bodyPr/>
              <a:lstStyle/>
              <a:p>
                <a:pPr>
                  <a:defRPr/>
                </a:pPr>
                <a:r>
                  <a:rPr lang="en-US"/>
                  <a:t>log (Fluor)</a:t>
                </a:r>
              </a:p>
            </c:rich>
          </c:tx>
          <c:overlay val="0"/>
        </c:title>
        <c:numFmt formatCode="0.E+00" sourceLinked="0"/>
        <c:majorTickMark val="none"/>
        <c:minorTickMark val="none"/>
        <c:tickLblPos val="nextTo"/>
        <c:crossAx val="96953856"/>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'target treated'!$R$21</c:f>
              <c:strCache>
                <c:ptCount val="1"/>
                <c:pt idx="0">
                  <c:v>Fluor. (ΔRn)</c:v>
                </c:pt>
              </c:strCache>
            </c:strRef>
          </c:tx>
          <c:xVal>
            <c:numRef>
              <c:f>'target treated'!$Q$22:$Q$61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'target treated'!$R$22:$R$61</c:f>
              <c:numCache>
                <c:formatCode>###0.00;\-###0.00</c:formatCode>
                <c:ptCount val="40"/>
                <c:pt idx="14">
                  <c:v>3.0000496471734599</c:v>
                </c:pt>
                <c:pt idx="15">
                  <c:v>0.197434872316535</c:v>
                </c:pt>
                <c:pt idx="16">
                  <c:v>8.2183819750544007</c:v>
                </c:pt>
                <c:pt idx="17">
                  <c:v>20.013190438175599</c:v>
                </c:pt>
                <c:pt idx="18">
                  <c:v>40.2264062217318</c:v>
                </c:pt>
                <c:pt idx="19">
                  <c:v>74.418288885334704</c:v>
                </c:pt>
                <c:pt idx="20">
                  <c:v>141.49070406081</c:v>
                </c:pt>
                <c:pt idx="21">
                  <c:v>248.110093375107</c:v>
                </c:pt>
                <c:pt idx="22">
                  <c:v>457.86509944177197</c:v>
                </c:pt>
                <c:pt idx="23">
                  <c:v>762.760455942563</c:v>
                </c:pt>
                <c:pt idx="24">
                  <c:v>1232.0514603660699</c:v>
                </c:pt>
                <c:pt idx="25">
                  <c:v>1671.8779578260701</c:v>
                </c:pt>
                <c:pt idx="26">
                  <c:v>2039.8652633352001</c:v>
                </c:pt>
                <c:pt idx="27">
                  <c:v>2300.3027516212201</c:v>
                </c:pt>
                <c:pt idx="28">
                  <c:v>2467.1045534981999</c:v>
                </c:pt>
                <c:pt idx="29">
                  <c:v>2576.30637311906</c:v>
                </c:pt>
                <c:pt idx="30">
                  <c:v>2652.52297568125</c:v>
                </c:pt>
                <c:pt idx="31">
                  <c:v>2705.9041176303199</c:v>
                </c:pt>
                <c:pt idx="32">
                  <c:v>2739.8863351178602</c:v>
                </c:pt>
                <c:pt idx="33">
                  <c:v>2763.4701187037699</c:v>
                </c:pt>
                <c:pt idx="34">
                  <c:v>2780.1318621119399</c:v>
                </c:pt>
                <c:pt idx="35">
                  <c:v>2791.4494371533301</c:v>
                </c:pt>
                <c:pt idx="36">
                  <c:v>2803.4553280656401</c:v>
                </c:pt>
                <c:pt idx="37">
                  <c:v>2812.5153376754902</c:v>
                </c:pt>
                <c:pt idx="38">
                  <c:v>2820.4095539667301</c:v>
                </c:pt>
                <c:pt idx="39">
                  <c:v>2825.3661858379101</c:v>
                </c:pt>
              </c:numCache>
            </c:numRef>
          </c:yVal>
          <c:smooth val="1"/>
          <c:extLst>
            <c:ext xmlns:c16="http://schemas.microsoft.com/office/drawing/2014/chart" uri="{C3380CC4-5D6E-409C-BE32-E72D297353CC}">
              <c16:uniqueId val="{00000000-5689-4AE7-AE4F-99ED3896C963}"/>
            </c:ext>
          </c:extLst>
        </c:ser>
        <c:ser>
          <c:idx val="1"/>
          <c:order val="1"/>
          <c:tx>
            <c:strRef>
              <c:f>'target treated'!$R$65</c:f>
              <c:strCache>
                <c:ptCount val="1"/>
                <c:pt idx="0">
                  <c:v>Fluor</c:v>
                </c:pt>
              </c:strCache>
            </c:strRef>
          </c:tx>
          <c:xVal>
            <c:strRef>
              <c:f>'target treated'!$Q$66:$Q$105</c:f>
              <c:strCache>
                <c:ptCount val="24"/>
                <c:pt idx="19">
                  <c:v>20</c:v>
                </c:pt>
                <c:pt idx="20">
                  <c:v>21</c:v>
                </c:pt>
                <c:pt idx="21">
                  <c:v>22</c:v>
                </c:pt>
                <c:pt idx="22">
                  <c:v>23</c:v>
                </c:pt>
                <c:pt idx="23">
                  <c:v>24</c:v>
                </c:pt>
              </c:strCache>
            </c:strRef>
          </c:xVal>
          <c:yVal>
            <c:numRef>
              <c:f>'target treated'!$R$66:$R$105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74.418288885334704</c:v>
                </c:pt>
                <c:pt idx="20">
                  <c:v>141.49070406081</c:v>
                </c:pt>
                <c:pt idx="21">
                  <c:v>248.110093375107</c:v>
                </c:pt>
                <c:pt idx="22">
                  <c:v>457.86509944177197</c:v>
                </c:pt>
                <c:pt idx="23">
                  <c:v>762.760455942563</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1-5689-4AE7-AE4F-99ED3896C963}"/>
            </c:ext>
          </c:extLst>
        </c:ser>
        <c:dLbls>
          <c:showLegendKey val="0"/>
          <c:showVal val="0"/>
          <c:showCatName val="0"/>
          <c:showSerName val="0"/>
          <c:showPercent val="0"/>
          <c:showBubbleSize val="0"/>
        </c:dLbls>
        <c:axId val="96953856"/>
        <c:axId val="96955776"/>
      </c:scatterChart>
      <c:valAx>
        <c:axId val="96953856"/>
        <c:scaling>
          <c:orientation val="minMax"/>
          <c:max val="50"/>
        </c:scaling>
        <c:delete val="0"/>
        <c:axPos val="b"/>
        <c:title>
          <c:tx>
            <c:rich>
              <a:bodyPr/>
              <a:lstStyle/>
              <a:p>
                <a:pPr>
                  <a:defRPr/>
                </a:pPr>
                <a:r>
                  <a:rPr lang="en-US"/>
                  <a:t>cycle</a:t>
                </a:r>
              </a:p>
            </c:rich>
          </c:tx>
          <c:overlay val="0"/>
        </c:title>
        <c:numFmt formatCode="General" sourceLinked="1"/>
        <c:majorTickMark val="none"/>
        <c:minorTickMark val="none"/>
        <c:tickLblPos val="nextTo"/>
        <c:crossAx val="96955776"/>
        <c:crosses val="autoZero"/>
        <c:crossBetween val="midCat"/>
      </c:valAx>
      <c:valAx>
        <c:axId val="96955776"/>
        <c:scaling>
          <c:logBase val="10"/>
          <c:orientation val="minMax"/>
          <c:min val="10"/>
        </c:scaling>
        <c:delete val="0"/>
        <c:axPos val="l"/>
        <c:majorGridlines/>
        <c:title>
          <c:tx>
            <c:rich>
              <a:bodyPr/>
              <a:lstStyle/>
              <a:p>
                <a:pPr>
                  <a:defRPr/>
                </a:pPr>
                <a:r>
                  <a:rPr lang="en-US"/>
                  <a:t>log (Fluor)</a:t>
                </a:r>
              </a:p>
            </c:rich>
          </c:tx>
          <c:overlay val="0"/>
        </c:title>
        <c:numFmt formatCode="0.E+00" sourceLinked="0"/>
        <c:majorTickMark val="none"/>
        <c:minorTickMark val="none"/>
        <c:tickLblPos val="nextTo"/>
        <c:crossAx val="96953856"/>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target treated</a:t>
            </a:r>
            <a:r>
              <a:rPr lang="de-DE" baseline="0"/>
              <a:t> vs. control</a:t>
            </a:r>
            <a:endParaRPr lang="de-DE"/>
          </a:p>
        </c:rich>
      </c:tx>
      <c:overlay val="0"/>
    </c:title>
    <c:autoTitleDeleted val="0"/>
    <c:plotArea>
      <c:layout/>
      <c:scatterChart>
        <c:scatterStyle val="smoothMarker"/>
        <c:varyColors val="0"/>
        <c:ser>
          <c:idx val="2"/>
          <c:order val="0"/>
          <c:tx>
            <c:strRef>
              <c:f>'target control'!$C$22:$C$61</c:f>
              <c:strCach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3,14</c:v>
                </c:pt>
                <c:pt idx="23">
                  <c:v>14,27</c:v>
                </c:pt>
                <c:pt idx="24">
                  <c:v>20,48</c:v>
                </c:pt>
                <c:pt idx="25">
                  <c:v>47,77</c:v>
                </c:pt>
                <c:pt idx="26">
                  <c:v>87,73</c:v>
                </c:pt>
                <c:pt idx="27">
                  <c:v>167,92</c:v>
                </c:pt>
                <c:pt idx="28">
                  <c:v>292,50</c:v>
                </c:pt>
                <c:pt idx="29">
                  <c:v>499,04</c:v>
                </c:pt>
                <c:pt idx="30">
                  <c:v>843,48</c:v>
                </c:pt>
                <c:pt idx="31">
                  <c:v>1266,77</c:v>
                </c:pt>
                <c:pt idx="32">
                  <c:v>1649,56</c:v>
                </c:pt>
                <c:pt idx="33">
                  <c:v>1958,99</c:v>
                </c:pt>
                <c:pt idx="34">
                  <c:v>2180,44</c:v>
                </c:pt>
                <c:pt idx="35">
                  <c:v>2325,36</c:v>
                </c:pt>
                <c:pt idx="36">
                  <c:v>2422,65</c:v>
                </c:pt>
                <c:pt idx="37">
                  <c:v>2487,60</c:v>
                </c:pt>
                <c:pt idx="38">
                  <c:v>2535,76</c:v>
                </c:pt>
                <c:pt idx="39">
                  <c:v>2567,92</c:v>
                </c:pt>
              </c:strCache>
            </c:strRef>
          </c:tx>
          <c:xVal>
            <c:strRef>
              <c:f>('target control'!$B$22:$B$61,'target control'!$B$74:$B$105)</c:f>
              <c:strCache>
                <c:ptCount val="6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58">
                  <c:v>27</c:v>
                </c:pt>
                <c:pt idx="59">
                  <c:v>28</c:v>
                </c:pt>
                <c:pt idx="60">
                  <c:v>29</c:v>
                </c:pt>
                <c:pt idx="61">
                  <c:v>30</c:v>
                </c:pt>
              </c:strCache>
            </c:strRef>
          </c:xVal>
          <c:yVal>
            <c:numRef>
              <c:f>('target control'!$C$22:$C$61,'target control'!$C$78:$C$83,'target control'!$C$74:$C$105)</c:f>
              <c:numCache>
                <c:formatCode>###0.00;\-###0.00</c:formatCode>
                <c:ptCount val="78"/>
                <c:pt idx="22">
                  <c:v>3.14424994370665</c:v>
                </c:pt>
                <c:pt idx="23">
                  <c:v>14.2669716752089</c:v>
                </c:pt>
                <c:pt idx="24">
                  <c:v>20.484039677141499</c:v>
                </c:pt>
                <c:pt idx="25">
                  <c:v>47.770064419727099</c:v>
                </c:pt>
                <c:pt idx="26">
                  <c:v>87.734213515198505</c:v>
                </c:pt>
                <c:pt idx="27">
                  <c:v>167.91614570894399</c:v>
                </c:pt>
                <c:pt idx="28">
                  <c:v>292.50008852078099</c:v>
                </c:pt>
                <c:pt idx="29">
                  <c:v>499.04391781671899</c:v>
                </c:pt>
                <c:pt idx="30">
                  <c:v>843.482908636822</c:v>
                </c:pt>
                <c:pt idx="31">
                  <c:v>1266.76766091735</c:v>
                </c:pt>
                <c:pt idx="32">
                  <c:v>1649.5624069759799</c:v>
                </c:pt>
                <c:pt idx="33">
                  <c:v>1958.9875779814399</c:v>
                </c:pt>
                <c:pt idx="34">
                  <c:v>2180.4367565016701</c:v>
                </c:pt>
                <c:pt idx="35">
                  <c:v>2325.3605350048701</c:v>
                </c:pt>
                <c:pt idx="36">
                  <c:v>2422.6533758287501</c:v>
                </c:pt>
                <c:pt idx="37">
                  <c:v>2487.60187807789</c:v>
                </c:pt>
                <c:pt idx="38">
                  <c:v>2535.7599306172001</c:v>
                </c:pt>
                <c:pt idx="39">
                  <c:v>2567.9211058452502</c:v>
                </c:pt>
                <c:pt idx="40" formatCode="General">
                  <c:v>0</c:v>
                </c:pt>
                <c:pt idx="41" formatCode="General">
                  <c:v>0</c:v>
                </c:pt>
                <c:pt idx="42" formatCode="General">
                  <c:v>0</c:v>
                </c:pt>
                <c:pt idx="43" formatCode="General">
                  <c:v>0</c:v>
                </c:pt>
                <c:pt idx="44" formatCode="General">
                  <c:v>0</c:v>
                </c:pt>
                <c:pt idx="45" formatCode="General">
                  <c:v>0</c:v>
                </c:pt>
                <c:pt idx="46" formatCode="General">
                  <c:v>0</c:v>
                </c:pt>
                <c:pt idx="47" formatCode="General">
                  <c:v>0</c:v>
                </c:pt>
                <c:pt idx="48" formatCode="General">
                  <c:v>0</c:v>
                </c:pt>
                <c:pt idx="49" formatCode="General">
                  <c:v>0</c:v>
                </c:pt>
                <c:pt idx="50" formatCode="General">
                  <c:v>0</c:v>
                </c:pt>
                <c:pt idx="51" formatCode="General">
                  <c:v>0</c:v>
                </c:pt>
                <c:pt idx="52" formatCode="General">
                  <c:v>0</c:v>
                </c:pt>
                <c:pt idx="53" formatCode="General">
                  <c:v>0</c:v>
                </c:pt>
                <c:pt idx="54" formatCode="General">
                  <c:v>0</c:v>
                </c:pt>
                <c:pt idx="55" formatCode="General">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87.734213515198505</c:v>
                </c:pt>
                <c:pt idx="65" formatCode="General">
                  <c:v>167.91614570894399</c:v>
                </c:pt>
                <c:pt idx="66" formatCode="General">
                  <c:v>292.50008852078099</c:v>
                </c:pt>
                <c:pt idx="67" formatCode="General">
                  <c:v>499.04391781671899</c:v>
                </c:pt>
                <c:pt idx="68" formatCode="General">
                  <c:v>0</c:v>
                </c:pt>
                <c:pt idx="69" formatCode="General">
                  <c:v>0</c:v>
                </c:pt>
                <c:pt idx="70" formatCode="General">
                  <c:v>0</c:v>
                </c:pt>
                <c:pt idx="71" formatCode="General">
                  <c:v>0</c:v>
                </c:pt>
                <c:pt idx="72" formatCode="General">
                  <c:v>0</c:v>
                </c:pt>
                <c:pt idx="73" formatCode="General">
                  <c:v>0</c:v>
                </c:pt>
                <c:pt idx="74" formatCode="General">
                  <c:v>0</c:v>
                </c:pt>
                <c:pt idx="75" formatCode="General">
                  <c:v>0</c:v>
                </c:pt>
                <c:pt idx="76" formatCode="General">
                  <c:v>0</c:v>
                </c:pt>
                <c:pt idx="77" formatCode="General">
                  <c:v>0</c:v>
                </c:pt>
              </c:numCache>
            </c:numRef>
          </c:yVal>
          <c:smooth val="1"/>
          <c:extLst>
            <c:ext xmlns:c16="http://schemas.microsoft.com/office/drawing/2014/chart" uri="{C3380CC4-5D6E-409C-BE32-E72D297353CC}">
              <c16:uniqueId val="{00000000-240B-4D42-99DD-52886ADCC8EF}"/>
            </c:ext>
          </c:extLst>
        </c:ser>
        <c:ser>
          <c:idx val="3"/>
          <c:order val="1"/>
          <c:tx>
            <c:strRef>
              <c:f>'target control'!$C$66</c:f>
              <c:strCache>
                <c:ptCount val="1"/>
              </c:strCache>
            </c:strRef>
          </c:tx>
          <c:xVal>
            <c:strRef>
              <c:f>'target control'!$B$66:$B$105</c:f>
              <c:strCache>
                <c:ptCount val="30"/>
                <c:pt idx="26">
                  <c:v>27</c:v>
                </c:pt>
                <c:pt idx="27">
                  <c:v>28</c:v>
                </c:pt>
                <c:pt idx="28">
                  <c:v>29</c:v>
                </c:pt>
                <c:pt idx="29">
                  <c:v>30</c:v>
                </c:pt>
              </c:strCache>
            </c:strRef>
          </c:xVal>
          <c:yVal>
            <c:numRef>
              <c:f>'target control'!$C$66:$C$105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87.734213515198505</c:v>
                </c:pt>
                <c:pt idx="27">
                  <c:v>167.91614570894399</c:v>
                </c:pt>
                <c:pt idx="28">
                  <c:v>292.50008852078099</c:v>
                </c:pt>
                <c:pt idx="29">
                  <c:v>499.04391781671899</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1-240B-4D42-99DD-52886ADCC8EF}"/>
            </c:ext>
          </c:extLst>
        </c:ser>
        <c:ser>
          <c:idx val="4"/>
          <c:order val="2"/>
          <c:tx>
            <c:strRef>
              <c:f>'target control'!$K$21</c:f>
              <c:strCache>
                <c:ptCount val="1"/>
              </c:strCache>
            </c:strRef>
          </c:tx>
          <c:xVal>
            <c:numRef>
              <c:f>'target control'!$J$22:$J$61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'target control'!$K$22:$K$61</c:f>
              <c:numCache>
                <c:formatCode>###0.00;\-###0.00</c:formatCode>
                <c:ptCount val="40"/>
                <c:pt idx="23">
                  <c:v>12.1277611159512</c:v>
                </c:pt>
                <c:pt idx="24">
                  <c:v>20.449794670782499</c:v>
                </c:pt>
                <c:pt idx="25">
                  <c:v>41.225692727856803</c:v>
                </c:pt>
                <c:pt idx="26">
                  <c:v>82.1242148805418</c:v>
                </c:pt>
                <c:pt idx="27">
                  <c:v>157.79508355006101</c:v>
                </c:pt>
                <c:pt idx="28">
                  <c:v>270.77924782261903</c:v>
                </c:pt>
                <c:pt idx="29">
                  <c:v>469.65553533881501</c:v>
                </c:pt>
                <c:pt idx="30">
                  <c:v>806.00725974032196</c:v>
                </c:pt>
                <c:pt idx="31">
                  <c:v>1254.91205046548</c:v>
                </c:pt>
                <c:pt idx="32">
                  <c:v>1685.0967969298699</c:v>
                </c:pt>
                <c:pt idx="33">
                  <c:v>2054.8012564851501</c:v>
                </c:pt>
                <c:pt idx="34">
                  <c:v>2332.6937982608101</c:v>
                </c:pt>
                <c:pt idx="35">
                  <c:v>2520.7421661984099</c:v>
                </c:pt>
                <c:pt idx="36">
                  <c:v>2645.8334651477599</c:v>
                </c:pt>
                <c:pt idx="37">
                  <c:v>2731.5088787775499</c:v>
                </c:pt>
                <c:pt idx="38">
                  <c:v>2790.6489102975302</c:v>
                </c:pt>
                <c:pt idx="39">
                  <c:v>2830.26263580861</c:v>
                </c:pt>
              </c:numCache>
            </c:numRef>
          </c:yVal>
          <c:smooth val="1"/>
          <c:extLst>
            <c:ext xmlns:c16="http://schemas.microsoft.com/office/drawing/2014/chart" uri="{C3380CC4-5D6E-409C-BE32-E72D297353CC}">
              <c16:uniqueId val="{00000002-240B-4D42-99DD-52886ADCC8EF}"/>
            </c:ext>
          </c:extLst>
        </c:ser>
        <c:ser>
          <c:idx val="5"/>
          <c:order val="3"/>
          <c:xVal>
            <c:strRef>
              <c:f>'target control'!$J$66:$J$105</c:f>
              <c:strCache>
                <c:ptCount val="30"/>
                <c:pt idx="26">
                  <c:v>27</c:v>
                </c:pt>
                <c:pt idx="27">
                  <c:v>28</c:v>
                </c:pt>
                <c:pt idx="28">
                  <c:v>29</c:v>
                </c:pt>
                <c:pt idx="29">
                  <c:v>30</c:v>
                </c:pt>
              </c:strCache>
            </c:strRef>
          </c:xVal>
          <c:yVal>
            <c:numRef>
              <c:f>'target control'!$K$66:$K$105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82.1242148805418</c:v>
                </c:pt>
                <c:pt idx="27">
                  <c:v>157.79508355006101</c:v>
                </c:pt>
                <c:pt idx="28">
                  <c:v>270.77924782261903</c:v>
                </c:pt>
                <c:pt idx="29">
                  <c:v>469.65553533881501</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3-240B-4D42-99DD-52886ADCC8EF}"/>
            </c:ext>
          </c:extLst>
        </c:ser>
        <c:ser>
          <c:idx val="6"/>
          <c:order val="4"/>
          <c:tx>
            <c:strRef>
              <c:f>'target control'!$R$21</c:f>
              <c:strCache>
                <c:ptCount val="1"/>
                <c:pt idx="0">
                  <c:v>Fluor. (ΔRn)</c:v>
                </c:pt>
              </c:strCache>
            </c:strRef>
          </c:tx>
          <c:xVal>
            <c:numRef>
              <c:f>'target control'!$Q$22:$Q$61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'target control'!$R$22:$R$61</c:f>
              <c:numCache>
                <c:formatCode>###0.00;\-###0.00</c:formatCode>
                <c:ptCount val="40"/>
                <c:pt idx="22">
                  <c:v>7.3131725322914498</c:v>
                </c:pt>
                <c:pt idx="23">
                  <c:v>7.8612681578633801</c:v>
                </c:pt>
                <c:pt idx="24">
                  <c:v>31.3853833453873</c:v>
                </c:pt>
                <c:pt idx="25">
                  <c:v>53.265495688753603</c:v>
                </c:pt>
                <c:pt idx="26">
                  <c:v>101.763958965885</c:v>
                </c:pt>
                <c:pt idx="27">
                  <c:v>175.907952622506</c:v>
                </c:pt>
                <c:pt idx="28">
                  <c:v>307.710664624439</c:v>
                </c:pt>
                <c:pt idx="29">
                  <c:v>524.30225706143699</c:v>
                </c:pt>
                <c:pt idx="30">
                  <c:v>881.15581873901294</c:v>
                </c:pt>
                <c:pt idx="31">
                  <c:v>1336.66573812095</c:v>
                </c:pt>
                <c:pt idx="32">
                  <c:v>1757.98070744394</c:v>
                </c:pt>
                <c:pt idx="33">
                  <c:v>2113.4406369049502</c:v>
                </c:pt>
                <c:pt idx="34">
                  <c:v>2375.9091898143702</c:v>
                </c:pt>
                <c:pt idx="35">
                  <c:v>2549.7618328482599</c:v>
                </c:pt>
                <c:pt idx="36">
                  <c:v>2662.6428020460598</c:v>
                </c:pt>
                <c:pt idx="37">
                  <c:v>2734.2667914522399</c:v>
                </c:pt>
                <c:pt idx="38">
                  <c:v>2788.0920159115199</c:v>
                </c:pt>
                <c:pt idx="39">
                  <c:v>2827.8232774396502</c:v>
                </c:pt>
              </c:numCache>
            </c:numRef>
          </c:yVal>
          <c:smooth val="1"/>
          <c:extLst>
            <c:ext xmlns:c16="http://schemas.microsoft.com/office/drawing/2014/chart" uri="{C3380CC4-5D6E-409C-BE32-E72D297353CC}">
              <c16:uniqueId val="{00000004-240B-4D42-99DD-52886ADCC8EF}"/>
            </c:ext>
          </c:extLst>
        </c:ser>
        <c:ser>
          <c:idx val="7"/>
          <c:order val="5"/>
          <c:tx>
            <c:strRef>
              <c:f>'target control'!$R$65</c:f>
              <c:strCache>
                <c:ptCount val="1"/>
                <c:pt idx="0">
                  <c:v>Fluor</c:v>
                </c:pt>
              </c:strCache>
            </c:strRef>
          </c:tx>
          <c:xVal>
            <c:strRef>
              <c:f>'target control'!$Q$66:$Q$105</c:f>
              <c:strCache>
                <c:ptCount val="30"/>
                <c:pt idx="25">
                  <c:v>26</c:v>
                </c:pt>
                <c:pt idx="26">
                  <c:v>27</c:v>
                </c:pt>
                <c:pt idx="27">
                  <c:v>28</c:v>
                </c:pt>
                <c:pt idx="28">
                  <c:v>29</c:v>
                </c:pt>
                <c:pt idx="29">
                  <c:v>30</c:v>
                </c:pt>
              </c:strCache>
            </c:strRef>
          </c:xVal>
          <c:yVal>
            <c:numRef>
              <c:f>'target control'!$R$66:$R$105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53.265495688753603</c:v>
                </c:pt>
                <c:pt idx="26">
                  <c:v>101.763958965885</c:v>
                </c:pt>
                <c:pt idx="27">
                  <c:v>175.907952622506</c:v>
                </c:pt>
                <c:pt idx="28">
                  <c:v>307.710664624439</c:v>
                </c:pt>
                <c:pt idx="29">
                  <c:v>524.30225706143699</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5-240B-4D42-99DD-52886ADCC8EF}"/>
            </c:ext>
          </c:extLst>
        </c:ser>
        <c:ser>
          <c:idx val="8"/>
          <c:order val="6"/>
          <c:tx>
            <c:strRef>
              <c:f>'target treated'!$C$22:$C$61</c:f>
              <c:strCach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3,00</c:v>
                </c:pt>
                <c:pt idx="15">
                  <c:v>0,20</c:v>
                </c:pt>
                <c:pt idx="16">
                  <c:v>8,22</c:v>
                </c:pt>
                <c:pt idx="17">
                  <c:v>20,01</c:v>
                </c:pt>
                <c:pt idx="18">
                  <c:v>40,23</c:v>
                </c:pt>
                <c:pt idx="19">
                  <c:v>74,42</c:v>
                </c:pt>
                <c:pt idx="20">
                  <c:v>141,49</c:v>
                </c:pt>
                <c:pt idx="21">
                  <c:v>248,11</c:v>
                </c:pt>
                <c:pt idx="22">
                  <c:v>457,87</c:v>
                </c:pt>
                <c:pt idx="23">
                  <c:v>762,76</c:v>
                </c:pt>
                <c:pt idx="24">
                  <c:v>1232,05</c:v>
                </c:pt>
                <c:pt idx="25">
                  <c:v>1671,88</c:v>
                </c:pt>
                <c:pt idx="26">
                  <c:v>2039,87</c:v>
                </c:pt>
                <c:pt idx="27">
                  <c:v>2300,30</c:v>
                </c:pt>
                <c:pt idx="28">
                  <c:v>2467,10</c:v>
                </c:pt>
                <c:pt idx="29">
                  <c:v>2576,31</c:v>
                </c:pt>
                <c:pt idx="30">
                  <c:v>2652,52</c:v>
                </c:pt>
                <c:pt idx="31">
                  <c:v>2705,90</c:v>
                </c:pt>
                <c:pt idx="32">
                  <c:v>2739,89</c:v>
                </c:pt>
                <c:pt idx="33">
                  <c:v>2763,47</c:v>
                </c:pt>
                <c:pt idx="34">
                  <c:v>2780,13</c:v>
                </c:pt>
                <c:pt idx="35">
                  <c:v>2791,45</c:v>
                </c:pt>
                <c:pt idx="36">
                  <c:v>2803,46</c:v>
                </c:pt>
                <c:pt idx="37">
                  <c:v>2812,52</c:v>
                </c:pt>
                <c:pt idx="38">
                  <c:v>2820,41</c:v>
                </c:pt>
                <c:pt idx="39">
                  <c:v>2825,37</c:v>
                </c:pt>
              </c:strCache>
            </c:strRef>
          </c:tx>
          <c:xVal>
            <c:strRef>
              <c:f>('target treated'!$B$22:$B$61,'target treated'!$B$74:$B$105)</c:f>
              <c:strCache>
                <c:ptCount val="5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51">
                  <c:v>20</c:v>
                </c:pt>
                <c:pt idx="52">
                  <c:v>21</c:v>
                </c:pt>
                <c:pt idx="53">
                  <c:v>22</c:v>
                </c:pt>
                <c:pt idx="54">
                  <c:v>23</c:v>
                </c:pt>
                <c:pt idx="55">
                  <c:v>24</c:v>
                </c:pt>
              </c:strCache>
            </c:strRef>
          </c:xVal>
          <c:yVal>
            <c:numRef>
              <c:f>('target treated'!$C$22:$C$61,'target treated'!$C$78:$C$83,'target treated'!$C$74:$C$105)</c:f>
              <c:numCache>
                <c:formatCode>###0.00;\-###0.00</c:formatCode>
                <c:ptCount val="78"/>
                <c:pt idx="14">
                  <c:v>3.0000496471734599</c:v>
                </c:pt>
                <c:pt idx="15">
                  <c:v>0.197434872316535</c:v>
                </c:pt>
                <c:pt idx="16">
                  <c:v>8.2183819750544007</c:v>
                </c:pt>
                <c:pt idx="17">
                  <c:v>20.013190438175599</c:v>
                </c:pt>
                <c:pt idx="18">
                  <c:v>40.2264062217318</c:v>
                </c:pt>
                <c:pt idx="19">
                  <c:v>74.418288885334704</c:v>
                </c:pt>
                <c:pt idx="20">
                  <c:v>141.49070406081</c:v>
                </c:pt>
                <c:pt idx="21">
                  <c:v>248.110093375107</c:v>
                </c:pt>
                <c:pt idx="22">
                  <c:v>457.86509944177197</c:v>
                </c:pt>
                <c:pt idx="23">
                  <c:v>762.760455942563</c:v>
                </c:pt>
                <c:pt idx="24">
                  <c:v>1232.0514603660699</c:v>
                </c:pt>
                <c:pt idx="25">
                  <c:v>1671.8779578260701</c:v>
                </c:pt>
                <c:pt idx="26">
                  <c:v>2039.8652633352001</c:v>
                </c:pt>
                <c:pt idx="27">
                  <c:v>2300.3027516212201</c:v>
                </c:pt>
                <c:pt idx="28">
                  <c:v>2467.1045534981999</c:v>
                </c:pt>
                <c:pt idx="29">
                  <c:v>2576.30637311906</c:v>
                </c:pt>
                <c:pt idx="30">
                  <c:v>2652.52297568125</c:v>
                </c:pt>
                <c:pt idx="31">
                  <c:v>2705.9041176303199</c:v>
                </c:pt>
                <c:pt idx="32">
                  <c:v>2739.8863351178602</c:v>
                </c:pt>
                <c:pt idx="33">
                  <c:v>2763.4701187037699</c:v>
                </c:pt>
                <c:pt idx="34">
                  <c:v>2780.1318621119399</c:v>
                </c:pt>
                <c:pt idx="35">
                  <c:v>2791.4494371533301</c:v>
                </c:pt>
                <c:pt idx="36">
                  <c:v>2803.4553280656401</c:v>
                </c:pt>
                <c:pt idx="37">
                  <c:v>2812.5153376754902</c:v>
                </c:pt>
                <c:pt idx="38">
                  <c:v>2820.4095539667301</c:v>
                </c:pt>
                <c:pt idx="39">
                  <c:v>2825.3661858379101</c:v>
                </c:pt>
                <c:pt idx="40" formatCode="General">
                  <c:v>0</c:v>
                </c:pt>
                <c:pt idx="41" formatCode="General">
                  <c:v>0</c:v>
                </c:pt>
                <c:pt idx="42" formatCode="General">
                  <c:v>0</c:v>
                </c:pt>
                <c:pt idx="43" formatCode="General">
                  <c:v>0</c:v>
                </c:pt>
                <c:pt idx="44" formatCode="General">
                  <c:v>0</c:v>
                </c:pt>
                <c:pt idx="45" formatCode="General">
                  <c:v>0</c:v>
                </c:pt>
                <c:pt idx="46" formatCode="General">
                  <c:v>0</c:v>
                </c:pt>
                <c:pt idx="47" formatCode="General">
                  <c:v>0</c:v>
                </c:pt>
                <c:pt idx="48" formatCode="General">
                  <c:v>0</c:v>
                </c:pt>
                <c:pt idx="49" formatCode="General">
                  <c:v>0</c:v>
                </c:pt>
                <c:pt idx="50" formatCode="General">
                  <c:v>0</c:v>
                </c:pt>
                <c:pt idx="51" formatCode="General">
                  <c:v>0</c:v>
                </c:pt>
                <c:pt idx="52" formatCode="General">
                  <c:v>0</c:v>
                </c:pt>
                <c:pt idx="53" formatCode="General">
                  <c:v>0</c:v>
                </c:pt>
                <c:pt idx="54" formatCode="General">
                  <c:v>0</c:v>
                </c:pt>
                <c:pt idx="55" formatCode="General">
                  <c:v>0</c:v>
                </c:pt>
                <c:pt idx="56" formatCode="General">
                  <c:v>0</c:v>
                </c:pt>
                <c:pt idx="57" formatCode="General">
                  <c:v>74.418288885334704</c:v>
                </c:pt>
                <c:pt idx="58" formatCode="General">
                  <c:v>141.49070406081</c:v>
                </c:pt>
                <c:pt idx="59" formatCode="General">
                  <c:v>248.110093375107</c:v>
                </c:pt>
                <c:pt idx="60" formatCode="General">
                  <c:v>457.86509944177197</c:v>
                </c:pt>
                <c:pt idx="61" formatCode="General">
                  <c:v>762.760455942563</c:v>
                </c:pt>
                <c:pt idx="62" formatCode="General">
                  <c:v>0</c:v>
                </c:pt>
                <c:pt idx="63" formatCode="General">
                  <c:v>0</c:v>
                </c:pt>
                <c:pt idx="64" formatCode="General">
                  <c:v>0</c:v>
                </c:pt>
                <c:pt idx="65" formatCode="General">
                  <c:v>0</c:v>
                </c:pt>
                <c:pt idx="66" formatCode="General">
                  <c:v>0</c:v>
                </c:pt>
                <c:pt idx="67" formatCode="General">
                  <c:v>0</c:v>
                </c:pt>
                <c:pt idx="68" formatCode="General">
                  <c:v>0</c:v>
                </c:pt>
                <c:pt idx="69" formatCode="General">
                  <c:v>0</c:v>
                </c:pt>
                <c:pt idx="70" formatCode="General">
                  <c:v>0</c:v>
                </c:pt>
                <c:pt idx="71" formatCode="General">
                  <c:v>0</c:v>
                </c:pt>
                <c:pt idx="72" formatCode="General">
                  <c:v>0</c:v>
                </c:pt>
                <c:pt idx="73" formatCode="General">
                  <c:v>0</c:v>
                </c:pt>
                <c:pt idx="74" formatCode="General">
                  <c:v>0</c:v>
                </c:pt>
                <c:pt idx="75" formatCode="General">
                  <c:v>0</c:v>
                </c:pt>
                <c:pt idx="76" formatCode="General">
                  <c:v>0</c:v>
                </c:pt>
                <c:pt idx="77" formatCode="General">
                  <c:v>0</c:v>
                </c:pt>
              </c:numCache>
            </c:numRef>
          </c:yVal>
          <c:smooth val="1"/>
          <c:extLst>
            <c:ext xmlns:c16="http://schemas.microsoft.com/office/drawing/2014/chart" uri="{C3380CC4-5D6E-409C-BE32-E72D297353CC}">
              <c16:uniqueId val="{00000006-240B-4D42-99DD-52886ADCC8EF}"/>
            </c:ext>
          </c:extLst>
        </c:ser>
        <c:ser>
          <c:idx val="9"/>
          <c:order val="7"/>
          <c:tx>
            <c:strRef>
              <c:f>'target treated'!$C$66</c:f>
              <c:strCache>
                <c:ptCount val="1"/>
              </c:strCache>
            </c:strRef>
          </c:tx>
          <c:xVal>
            <c:strRef>
              <c:f>'target treated'!$B$66:$B$105</c:f>
              <c:strCache>
                <c:ptCount val="24"/>
                <c:pt idx="19">
                  <c:v>20</c:v>
                </c:pt>
                <c:pt idx="20">
                  <c:v>21</c:v>
                </c:pt>
                <c:pt idx="21">
                  <c:v>22</c:v>
                </c:pt>
                <c:pt idx="22">
                  <c:v>23</c:v>
                </c:pt>
                <c:pt idx="23">
                  <c:v>24</c:v>
                </c:pt>
              </c:strCache>
            </c:strRef>
          </c:xVal>
          <c:yVal>
            <c:numRef>
              <c:f>'target treated'!$C$66:$C$105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74.418288885334704</c:v>
                </c:pt>
                <c:pt idx="20">
                  <c:v>141.49070406081</c:v>
                </c:pt>
                <c:pt idx="21">
                  <c:v>248.110093375107</c:v>
                </c:pt>
                <c:pt idx="22">
                  <c:v>457.86509944177197</c:v>
                </c:pt>
                <c:pt idx="23">
                  <c:v>762.760455942563</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7-240B-4D42-99DD-52886ADCC8EF}"/>
            </c:ext>
          </c:extLst>
        </c:ser>
        <c:ser>
          <c:idx val="10"/>
          <c:order val="8"/>
          <c:tx>
            <c:strRef>
              <c:f>'target treated'!$K$21</c:f>
              <c:strCache>
                <c:ptCount val="1"/>
                <c:pt idx="0">
                  <c:v>Fluor. (ΔRn)</c:v>
                </c:pt>
              </c:strCache>
            </c:strRef>
          </c:tx>
          <c:xVal>
            <c:numRef>
              <c:f>'target treated'!$J$22:$J$61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'target treated'!$K$22:$K$61</c:f>
              <c:numCache>
                <c:formatCode>###0.00;\-###0.00</c:formatCode>
                <c:ptCount val="40"/>
                <c:pt idx="0">
                  <c:v>2.68912925285986</c:v>
                </c:pt>
                <c:pt idx="1">
                  <c:v>0.801876466626254</c:v>
                </c:pt>
                <c:pt idx="2">
                  <c:v>1.9006252834406001</c:v>
                </c:pt>
                <c:pt idx="3">
                  <c:v>5.6415870010878297</c:v>
                </c:pt>
                <c:pt idx="4">
                  <c:v>0.91328326812436</c:v>
                </c:pt>
                <c:pt idx="5">
                  <c:v>1.2753183490417499</c:v>
                </c:pt>
                <c:pt idx="6">
                  <c:v>1.6770289282803801</c:v>
                </c:pt>
                <c:pt idx="7">
                  <c:v>0.94684580188641099</c:v>
                </c:pt>
                <c:pt idx="14">
                  <c:v>0.92655050281427997</c:v>
                </c:pt>
                <c:pt idx="15">
                  <c:v>0.40848872165633998</c:v>
                </c:pt>
                <c:pt idx="16">
                  <c:v>0.678181260418114</c:v>
                </c:pt>
                <c:pt idx="17">
                  <c:v>10.6132537385324</c:v>
                </c:pt>
                <c:pt idx="18">
                  <c:v>23.825106711133699</c:v>
                </c:pt>
                <c:pt idx="19">
                  <c:v>40.322659731267798</c:v>
                </c:pt>
                <c:pt idx="20">
                  <c:v>78.732986025374004</c:v>
                </c:pt>
                <c:pt idx="21">
                  <c:v>146.81285436011601</c:v>
                </c:pt>
                <c:pt idx="22">
                  <c:v>271.60288997484997</c:v>
                </c:pt>
                <c:pt idx="23">
                  <c:v>461.70451965462598</c:v>
                </c:pt>
                <c:pt idx="24">
                  <c:v>791.09567515298602</c:v>
                </c:pt>
                <c:pt idx="25">
                  <c:v>1214.28552639686</c:v>
                </c:pt>
                <c:pt idx="26">
                  <c:v>1651.9589163708499</c:v>
                </c:pt>
                <c:pt idx="27">
                  <c:v>2010.20906910178</c:v>
                </c:pt>
                <c:pt idx="28">
                  <c:v>2263.7190530985599</c:v>
                </c:pt>
                <c:pt idx="29">
                  <c:v>2435.9215941285602</c:v>
                </c:pt>
                <c:pt idx="30">
                  <c:v>2556.5953999711001</c:v>
                </c:pt>
                <c:pt idx="31">
                  <c:v>2633.9123013560102</c:v>
                </c:pt>
                <c:pt idx="32">
                  <c:v>2684.0092464914701</c:v>
                </c:pt>
                <c:pt idx="33">
                  <c:v>2718.9074418653599</c:v>
                </c:pt>
                <c:pt idx="34">
                  <c:v>2748.1938537442002</c:v>
                </c:pt>
                <c:pt idx="35">
                  <c:v>2769.6070122812098</c:v>
                </c:pt>
                <c:pt idx="36">
                  <c:v>2780.7969475507198</c:v>
                </c:pt>
                <c:pt idx="37">
                  <c:v>2793.7058016319002</c:v>
                </c:pt>
                <c:pt idx="38">
                  <c:v>2801.8094593340902</c:v>
                </c:pt>
                <c:pt idx="39">
                  <c:v>2810.44785924089</c:v>
                </c:pt>
              </c:numCache>
            </c:numRef>
          </c:yVal>
          <c:smooth val="1"/>
          <c:extLst>
            <c:ext xmlns:c16="http://schemas.microsoft.com/office/drawing/2014/chart" uri="{C3380CC4-5D6E-409C-BE32-E72D297353CC}">
              <c16:uniqueId val="{00000008-240B-4D42-99DD-52886ADCC8EF}"/>
            </c:ext>
          </c:extLst>
        </c:ser>
        <c:ser>
          <c:idx val="11"/>
          <c:order val="9"/>
          <c:xVal>
            <c:strRef>
              <c:f>'target treated'!$J$66:$J$105</c:f>
              <c:strCache>
                <c:ptCount val="25"/>
                <c:pt idx="20">
                  <c:v>21</c:v>
                </c:pt>
                <c:pt idx="21">
                  <c:v>22</c:v>
                </c:pt>
                <c:pt idx="22">
                  <c:v>23</c:v>
                </c:pt>
                <c:pt idx="23">
                  <c:v>24</c:v>
                </c:pt>
                <c:pt idx="24">
                  <c:v>25</c:v>
                </c:pt>
              </c:strCache>
            </c:strRef>
          </c:xVal>
          <c:yVal>
            <c:numRef>
              <c:f>'target treated'!$K$66:$K$105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78.732986025374004</c:v>
                </c:pt>
                <c:pt idx="21">
                  <c:v>146.81285436011601</c:v>
                </c:pt>
                <c:pt idx="22">
                  <c:v>271.60288997484997</c:v>
                </c:pt>
                <c:pt idx="23">
                  <c:v>461.70451965462598</c:v>
                </c:pt>
                <c:pt idx="24">
                  <c:v>791.09567515298602</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9-240B-4D42-99DD-52886ADCC8EF}"/>
            </c:ext>
          </c:extLst>
        </c:ser>
        <c:ser>
          <c:idx val="0"/>
          <c:order val="10"/>
          <c:tx>
            <c:strRef>
              <c:f>'target treated'!$R$21</c:f>
              <c:strCache>
                <c:ptCount val="1"/>
                <c:pt idx="0">
                  <c:v>Fluor. (ΔRn)</c:v>
                </c:pt>
              </c:strCache>
            </c:strRef>
          </c:tx>
          <c:xVal>
            <c:numRef>
              <c:f>'target treated'!$Q$22:$Q$61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'target treated'!$R$22:$R$61</c:f>
              <c:numCache>
                <c:formatCode>###0.00;\-###0.00</c:formatCode>
                <c:ptCount val="40"/>
                <c:pt idx="14">
                  <c:v>3.0000496471734599</c:v>
                </c:pt>
                <c:pt idx="15">
                  <c:v>0.197434872316535</c:v>
                </c:pt>
                <c:pt idx="16">
                  <c:v>8.2183819750544007</c:v>
                </c:pt>
                <c:pt idx="17">
                  <c:v>20.013190438175599</c:v>
                </c:pt>
                <c:pt idx="18">
                  <c:v>40.2264062217318</c:v>
                </c:pt>
                <c:pt idx="19">
                  <c:v>74.418288885334704</c:v>
                </c:pt>
                <c:pt idx="20">
                  <c:v>141.49070406081</c:v>
                </c:pt>
                <c:pt idx="21">
                  <c:v>248.110093375107</c:v>
                </c:pt>
                <c:pt idx="22">
                  <c:v>457.86509944177197</c:v>
                </c:pt>
                <c:pt idx="23">
                  <c:v>762.760455942563</c:v>
                </c:pt>
                <c:pt idx="24">
                  <c:v>1232.0514603660699</c:v>
                </c:pt>
                <c:pt idx="25">
                  <c:v>1671.8779578260701</c:v>
                </c:pt>
                <c:pt idx="26">
                  <c:v>2039.8652633352001</c:v>
                </c:pt>
                <c:pt idx="27">
                  <c:v>2300.3027516212201</c:v>
                </c:pt>
                <c:pt idx="28">
                  <c:v>2467.1045534981999</c:v>
                </c:pt>
                <c:pt idx="29">
                  <c:v>2576.30637311906</c:v>
                </c:pt>
                <c:pt idx="30">
                  <c:v>2652.52297568125</c:v>
                </c:pt>
                <c:pt idx="31">
                  <c:v>2705.9041176303199</c:v>
                </c:pt>
                <c:pt idx="32">
                  <c:v>2739.8863351178602</c:v>
                </c:pt>
                <c:pt idx="33">
                  <c:v>2763.4701187037699</c:v>
                </c:pt>
                <c:pt idx="34">
                  <c:v>2780.1318621119399</c:v>
                </c:pt>
                <c:pt idx="35">
                  <c:v>2791.4494371533301</c:v>
                </c:pt>
                <c:pt idx="36">
                  <c:v>2803.4553280656401</c:v>
                </c:pt>
                <c:pt idx="37">
                  <c:v>2812.5153376754902</c:v>
                </c:pt>
                <c:pt idx="38">
                  <c:v>2820.4095539667301</c:v>
                </c:pt>
                <c:pt idx="39">
                  <c:v>2825.3661858379101</c:v>
                </c:pt>
              </c:numCache>
            </c:numRef>
          </c:yVal>
          <c:smooth val="1"/>
          <c:extLst>
            <c:ext xmlns:c16="http://schemas.microsoft.com/office/drawing/2014/chart" uri="{C3380CC4-5D6E-409C-BE32-E72D297353CC}">
              <c16:uniqueId val="{0000000A-240B-4D42-99DD-52886ADCC8EF}"/>
            </c:ext>
          </c:extLst>
        </c:ser>
        <c:ser>
          <c:idx val="1"/>
          <c:order val="11"/>
          <c:tx>
            <c:strRef>
              <c:f>'target treated'!$R$65</c:f>
              <c:strCache>
                <c:ptCount val="1"/>
                <c:pt idx="0">
                  <c:v>Fluor</c:v>
                </c:pt>
              </c:strCache>
            </c:strRef>
          </c:tx>
          <c:xVal>
            <c:strRef>
              <c:f>'target treated'!$Q$66:$Q$105</c:f>
              <c:strCache>
                <c:ptCount val="24"/>
                <c:pt idx="19">
                  <c:v>20</c:v>
                </c:pt>
                <c:pt idx="20">
                  <c:v>21</c:v>
                </c:pt>
                <c:pt idx="21">
                  <c:v>22</c:v>
                </c:pt>
                <c:pt idx="22">
                  <c:v>23</c:v>
                </c:pt>
                <c:pt idx="23">
                  <c:v>24</c:v>
                </c:pt>
              </c:strCache>
            </c:strRef>
          </c:xVal>
          <c:yVal>
            <c:numRef>
              <c:f>'target treated'!$R$66:$R$105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74.418288885334704</c:v>
                </c:pt>
                <c:pt idx="20">
                  <c:v>141.49070406081</c:v>
                </c:pt>
                <c:pt idx="21">
                  <c:v>248.110093375107</c:v>
                </c:pt>
                <c:pt idx="22">
                  <c:v>457.86509944177197</c:v>
                </c:pt>
                <c:pt idx="23">
                  <c:v>762.760455942563</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B-240B-4D42-99DD-52886ADCC8EF}"/>
            </c:ext>
          </c:extLst>
        </c:ser>
        <c:dLbls>
          <c:showLegendKey val="0"/>
          <c:showVal val="0"/>
          <c:showCatName val="0"/>
          <c:showSerName val="0"/>
          <c:showPercent val="0"/>
          <c:showBubbleSize val="0"/>
        </c:dLbls>
        <c:axId val="96953856"/>
        <c:axId val="96955776"/>
      </c:scatterChart>
      <c:valAx>
        <c:axId val="96953856"/>
        <c:scaling>
          <c:orientation val="minMax"/>
          <c:max val="50"/>
        </c:scaling>
        <c:delete val="0"/>
        <c:axPos val="b"/>
        <c:title>
          <c:tx>
            <c:rich>
              <a:bodyPr/>
              <a:lstStyle/>
              <a:p>
                <a:pPr>
                  <a:defRPr/>
                </a:pPr>
                <a:r>
                  <a:rPr lang="en-US"/>
                  <a:t>cycle</a:t>
                </a:r>
              </a:p>
            </c:rich>
          </c:tx>
          <c:overlay val="0"/>
        </c:title>
        <c:numFmt formatCode="General" sourceLinked="1"/>
        <c:majorTickMark val="none"/>
        <c:minorTickMark val="none"/>
        <c:tickLblPos val="nextTo"/>
        <c:crossAx val="96955776"/>
        <c:crosses val="autoZero"/>
        <c:crossBetween val="midCat"/>
      </c:valAx>
      <c:valAx>
        <c:axId val="96955776"/>
        <c:scaling>
          <c:logBase val="10"/>
          <c:orientation val="minMax"/>
          <c:min val="10"/>
        </c:scaling>
        <c:delete val="0"/>
        <c:axPos val="l"/>
        <c:majorGridlines/>
        <c:title>
          <c:tx>
            <c:rich>
              <a:bodyPr/>
              <a:lstStyle/>
              <a:p>
                <a:pPr>
                  <a:defRPr/>
                </a:pPr>
                <a:r>
                  <a:rPr lang="en-US"/>
                  <a:t>log (Fluor)</a:t>
                </a:r>
              </a:p>
            </c:rich>
          </c:tx>
          <c:overlay val="0"/>
        </c:title>
        <c:numFmt formatCode="0.E+00" sourceLinked="0"/>
        <c:majorTickMark val="none"/>
        <c:minorTickMark val="none"/>
        <c:tickLblPos val="nextTo"/>
        <c:crossAx val="96953856"/>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'ref control'!$C$21</c:f>
              <c:strCache>
                <c:ptCount val="1"/>
                <c:pt idx="0">
                  <c:v>ΔRn</c:v>
                </c:pt>
              </c:strCache>
            </c:strRef>
          </c:tx>
          <c:xVal>
            <c:numRef>
              <c:f>'ref control'!$B$22:$B$61</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xVal>
          <c:yVal>
            <c:numRef>
              <c:f>'ref control'!$C$22:$C$61</c:f>
              <c:numCache>
                <c:formatCode>###0.00;\-###0.00</c:formatCode>
                <c:ptCount val="40"/>
                <c:pt idx="10">
                  <c:v>0.797813169061101</c:v>
                </c:pt>
                <c:pt idx="11">
                  <c:v>7.2331527289356901</c:v>
                </c:pt>
                <c:pt idx="12">
                  <c:v>21.6764479565995</c:v>
                </c:pt>
                <c:pt idx="13">
                  <c:v>45.274266921566799</c:v>
                </c:pt>
                <c:pt idx="14">
                  <c:v>92.899842836396104</c:v>
                </c:pt>
                <c:pt idx="15">
                  <c:v>191.63432887008199</c:v>
                </c:pt>
                <c:pt idx="16">
                  <c:v>359.374727660188</c:v>
                </c:pt>
                <c:pt idx="17">
                  <c:v>636.52489447565597</c:v>
                </c:pt>
                <c:pt idx="18">
                  <c:v>995.149470315342</c:v>
                </c:pt>
                <c:pt idx="19">
                  <c:v>1348.8993638361701</c:v>
                </c:pt>
                <c:pt idx="20">
                  <c:v>1643.8391039543001</c:v>
                </c:pt>
                <c:pt idx="21">
                  <c:v>1855.65101641919</c:v>
                </c:pt>
                <c:pt idx="22">
                  <c:v>1993.06403247661</c:v>
                </c:pt>
                <c:pt idx="23">
                  <c:v>2078.5234351264398</c:v>
                </c:pt>
                <c:pt idx="24">
                  <c:v>2132.0725400296201</c:v>
                </c:pt>
                <c:pt idx="25">
                  <c:v>2166.0510888844501</c:v>
                </c:pt>
                <c:pt idx="26">
                  <c:v>2185.8521576807102</c:v>
                </c:pt>
                <c:pt idx="27">
                  <c:v>2197.8060628216599</c:v>
                </c:pt>
                <c:pt idx="28">
                  <c:v>2202.0752653403201</c:v>
                </c:pt>
                <c:pt idx="29">
                  <c:v>2205.0206059745001</c:v>
                </c:pt>
                <c:pt idx="30">
                  <c:v>2204.98958315254</c:v>
                </c:pt>
                <c:pt idx="31">
                  <c:v>2201.8680529800799</c:v>
                </c:pt>
                <c:pt idx="32">
                  <c:v>2200.0878521282998</c:v>
                </c:pt>
                <c:pt idx="33">
                  <c:v>2197.57053021503</c:v>
                </c:pt>
                <c:pt idx="34">
                  <c:v>2198.3499989243801</c:v>
                </c:pt>
                <c:pt idx="35">
                  <c:v>2196.3018575763999</c:v>
                </c:pt>
                <c:pt idx="36">
                  <c:v>2192.3643046177099</c:v>
                </c:pt>
                <c:pt idx="37">
                  <c:v>2189.7858135322599</c:v>
                </c:pt>
                <c:pt idx="38">
                  <c:v>2187.6063862216702</c:v>
                </c:pt>
                <c:pt idx="39">
                  <c:v>2188.1278381569</c:v>
                </c:pt>
              </c:numCache>
            </c:numRef>
          </c:yVal>
          <c:smooth val="1"/>
          <c:extLst>
            <c:ext xmlns:c16="http://schemas.microsoft.com/office/drawing/2014/chart" uri="{C3380CC4-5D6E-409C-BE32-E72D297353CC}">
              <c16:uniqueId val="{00000003-1467-471B-BCAB-4017A0C3D618}"/>
            </c:ext>
          </c:extLst>
        </c:ser>
        <c:ser>
          <c:idx val="1"/>
          <c:order val="1"/>
          <c:xVal>
            <c:strRef>
              <c:f>'ref control'!$B$66:$B$105</c:f>
              <c:strCache>
                <c:ptCount val="18"/>
                <c:pt idx="14">
                  <c:v>15</c:v>
                </c:pt>
                <c:pt idx="15">
                  <c:v>16</c:v>
                </c:pt>
                <c:pt idx="16">
                  <c:v>17</c:v>
                </c:pt>
                <c:pt idx="17">
                  <c:v>18</c:v>
                </c:pt>
              </c:strCache>
            </c:strRef>
          </c:xVal>
          <c:yVal>
            <c:numRef>
              <c:f>'ref control'!$C$66:$C$105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92.899842836396104</c:v>
                </c:pt>
                <c:pt idx="15">
                  <c:v>191.63432887008199</c:v>
                </c:pt>
                <c:pt idx="16">
                  <c:v>359.374727660188</c:v>
                </c:pt>
                <c:pt idx="17">
                  <c:v>636.52489447565597</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yVal>
          <c:smooth val="1"/>
          <c:extLst>
            <c:ext xmlns:c16="http://schemas.microsoft.com/office/drawing/2014/chart" uri="{C3380CC4-5D6E-409C-BE32-E72D297353CC}">
              <c16:uniqueId val="{00000004-1467-471B-BCAB-4017A0C3D618}"/>
            </c:ext>
          </c:extLst>
        </c:ser>
        <c:dLbls>
          <c:showLegendKey val="0"/>
          <c:showVal val="0"/>
          <c:showCatName val="0"/>
          <c:showSerName val="0"/>
          <c:showPercent val="0"/>
          <c:showBubbleSize val="0"/>
        </c:dLbls>
        <c:axId val="96953856"/>
        <c:axId val="96955776"/>
      </c:scatterChart>
      <c:valAx>
        <c:axId val="96953856"/>
        <c:scaling>
          <c:orientation val="minMax"/>
          <c:max val="50"/>
        </c:scaling>
        <c:delete val="0"/>
        <c:axPos val="b"/>
        <c:title>
          <c:tx>
            <c:rich>
              <a:bodyPr/>
              <a:lstStyle/>
              <a:p>
                <a:pPr>
                  <a:defRPr/>
                </a:pPr>
                <a:r>
                  <a:rPr lang="en-US"/>
                  <a:t>cycle</a:t>
                </a:r>
              </a:p>
            </c:rich>
          </c:tx>
          <c:overlay val="0"/>
        </c:title>
        <c:numFmt formatCode="General" sourceLinked="1"/>
        <c:majorTickMark val="none"/>
        <c:minorTickMark val="none"/>
        <c:tickLblPos val="nextTo"/>
        <c:crossAx val="96955776"/>
        <c:crosses val="autoZero"/>
        <c:crossBetween val="midCat"/>
      </c:valAx>
      <c:valAx>
        <c:axId val="96955776"/>
        <c:scaling>
          <c:logBase val="10"/>
          <c:orientation val="minMax"/>
          <c:min val="10"/>
        </c:scaling>
        <c:delete val="0"/>
        <c:axPos val="l"/>
        <c:majorGridlines/>
        <c:title>
          <c:tx>
            <c:rich>
              <a:bodyPr/>
              <a:lstStyle/>
              <a:p>
                <a:pPr>
                  <a:defRPr/>
                </a:pPr>
                <a:r>
                  <a:rPr lang="en-US"/>
                  <a:t>log (Fluor)</a:t>
                </a:r>
              </a:p>
            </c:rich>
          </c:tx>
          <c:overlay val="0"/>
        </c:title>
        <c:numFmt formatCode="0.E+00" sourceLinked="0"/>
        <c:majorTickMark val="none"/>
        <c:minorTickMark val="none"/>
        <c:tickLblPos val="nextTo"/>
        <c:crossAx val="96953856"/>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1</xdr:rowOff>
    </xdr:from>
    <xdr:to>
      <xdr:col>12</xdr:col>
      <xdr:colOff>19050</xdr:colOff>
      <xdr:row>4</xdr:row>
      <xdr:rowOff>66675</xdr:rowOff>
    </xdr:to>
    <xdr:sp macro="" textlink="">
      <xdr:nvSpPr>
        <xdr:cNvPr id="2" name="Text Box 8">
          <a:extLst>
            <a:ext uri="{FF2B5EF4-FFF2-40B4-BE49-F238E27FC236}">
              <a16:creationId xmlns:a16="http://schemas.microsoft.com/office/drawing/2014/main" id="{C0C93E83-E5D3-4F50-8099-C1CBE74C5E83}"/>
            </a:ext>
          </a:extLst>
        </xdr:cNvPr>
        <xdr:cNvSpPr txBox="1">
          <a:spLocks noChangeArrowheads="1"/>
        </xdr:cNvSpPr>
      </xdr:nvSpPr>
      <xdr:spPr bwMode="auto">
        <a:xfrm>
          <a:off x="57150" y="1"/>
          <a:ext cx="10496550" cy="714374"/>
        </a:xfrm>
        <a:prstGeom prst="rect">
          <a:avLst/>
        </a:prstGeom>
        <a:solidFill>
          <a:srgbClr val="FFFF00"/>
        </a:solidFill>
        <a:ln w="9525">
          <a:solidFill>
            <a:srgbClr val="000000"/>
          </a:solidFill>
          <a:miter lim="800000"/>
          <a:headEnd/>
          <a:tailEnd/>
        </a:ln>
      </xdr:spPr>
      <xdr:txBody>
        <a:bodyPr vertOverflow="clip" wrap="square" lIns="27432" tIns="22860" rIns="0" bIns="0" anchor="t" upright="1"/>
        <a:lstStyle/>
        <a:p>
          <a:pPr algn="l" rtl="0">
            <a:defRPr sz="1000"/>
          </a:pPr>
          <a:r>
            <a:rPr lang="en-US" sz="1050" b="0" i="0" u="none" strike="noStrike" baseline="0">
              <a:solidFill>
                <a:srgbClr val="000000"/>
              </a:solidFill>
              <a:latin typeface="Arial"/>
              <a:cs typeface="Arial"/>
            </a:rPr>
            <a:t>Fill all the other tabs with the respective raw data (cycle number and fluorescence) for the target gene control (triplicates) and treated; as well as the reference gene (housekeeping gene) - control and treated - and define upper and lower thresholds for the logarithmic phase as described in the tabs.</a:t>
          </a:r>
          <a:br>
            <a:rPr lang="en-US" sz="1050" b="0" i="0" u="none" strike="noStrike" baseline="0">
              <a:solidFill>
                <a:srgbClr val="000000"/>
              </a:solidFill>
              <a:latin typeface="Arial"/>
              <a:cs typeface="Arial"/>
            </a:rPr>
          </a:br>
          <a:r>
            <a:rPr lang="en-US" sz="1050" b="0" i="0" u="none" strike="noStrike" baseline="0">
              <a:solidFill>
                <a:srgbClr val="000000"/>
              </a:solidFill>
              <a:latin typeface="Arial"/>
              <a:cs typeface="Arial"/>
            </a:rPr>
            <a:t>This will calculate PCR efficiencies, as well as Ct-values, which are used in this tab for calculating the effect of the treatment (fold of control). </a:t>
          </a:r>
          <a:br>
            <a:rPr lang="en-US" sz="1050" b="0" i="0" u="none" strike="noStrike" baseline="0">
              <a:solidFill>
                <a:srgbClr val="000000"/>
              </a:solidFill>
              <a:latin typeface="Arial"/>
              <a:cs typeface="Arial"/>
            </a:rPr>
          </a:br>
          <a:r>
            <a:rPr lang="en-US" sz="1050" b="0" i="0" u="none" strike="noStrike" baseline="0">
              <a:solidFill>
                <a:srgbClr val="000000"/>
              </a:solidFill>
              <a:latin typeface="Arial"/>
              <a:cs typeface="Arial"/>
            </a:rPr>
            <a:t>Error bars for the control are calculated from the maximum variation coefficient of the control Ct-values (to prevent the elimination of the variation by the normalization to controls)</a:t>
          </a:r>
        </a:p>
      </xdr:txBody>
    </xdr:sp>
    <xdr:clientData/>
  </xdr:twoCellAnchor>
  <xdr:twoCellAnchor editAs="oneCell">
    <xdr:from>
      <xdr:col>0</xdr:col>
      <xdr:colOff>66675</xdr:colOff>
      <xdr:row>21</xdr:row>
      <xdr:rowOff>114300</xdr:rowOff>
    </xdr:from>
    <xdr:to>
      <xdr:col>3</xdr:col>
      <xdr:colOff>800100</xdr:colOff>
      <xdr:row>27</xdr:row>
      <xdr:rowOff>104775</xdr:rowOff>
    </xdr:to>
    <xdr:pic>
      <xdr:nvPicPr>
        <xdr:cNvPr id="3" name="Picture 1">
          <a:extLst>
            <a:ext uri="{FF2B5EF4-FFF2-40B4-BE49-F238E27FC236}">
              <a16:creationId xmlns:a16="http://schemas.microsoft.com/office/drawing/2014/main" id="{819862AD-7504-4139-B65D-F785B7768B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86200"/>
          <a:ext cx="3419475" cy="962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257175</xdr:colOff>
      <xdr:row>14</xdr:row>
      <xdr:rowOff>57150</xdr:rowOff>
    </xdr:from>
    <xdr:to>
      <xdr:col>13</xdr:col>
      <xdr:colOff>228600</xdr:colOff>
      <xdr:row>31</xdr:row>
      <xdr:rowOff>19050</xdr:rowOff>
    </xdr:to>
    <xdr:graphicFrame macro="">
      <xdr:nvGraphicFramePr>
        <xdr:cNvPr id="4" name="Diagramm 3">
          <a:extLst>
            <a:ext uri="{FF2B5EF4-FFF2-40B4-BE49-F238E27FC236}">
              <a16:creationId xmlns:a16="http://schemas.microsoft.com/office/drawing/2014/main" id="{FF162368-9E2B-407C-BED2-E49140C140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95251</xdr:colOff>
      <xdr:row>5</xdr:row>
      <xdr:rowOff>138112</xdr:rowOff>
    </xdr:from>
    <xdr:to>
      <xdr:col>6</xdr:col>
      <xdr:colOff>266701</xdr:colOff>
      <xdr:row>19</xdr:row>
      <xdr:rowOff>142876</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0</xdr:row>
      <xdr:rowOff>19049</xdr:rowOff>
    </xdr:from>
    <xdr:to>
      <xdr:col>9</xdr:col>
      <xdr:colOff>723900</xdr:colOff>
      <xdr:row>5</xdr:row>
      <xdr:rowOff>104775</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a:off x="38099" y="19049"/>
          <a:ext cx="3848101" cy="971551"/>
        </a:xfrm>
        <a:prstGeom prst="rect">
          <a:avLst/>
        </a:prstGeom>
        <a:solidFill>
          <a:srgbClr val="FFFF00"/>
        </a:solidFill>
        <a:ln w="9525">
          <a:solidFill>
            <a:srgbClr val="000000"/>
          </a:solidFill>
          <a:miter lim="800000"/>
          <a:headEnd/>
          <a:tailEnd/>
        </a:ln>
      </xdr:spPr>
      <xdr:txBody>
        <a:bodyPr vertOverflow="clip" wrap="square" lIns="27432" tIns="22860" rIns="0" bIns="0" anchor="t" upright="1"/>
        <a:lstStyle/>
        <a:p>
          <a:pPr algn="l" rtl="0">
            <a:defRPr sz="1000"/>
          </a:pPr>
          <a:r>
            <a:rPr lang="en-US" sz="1050" b="0" i="0" u="none" strike="noStrike" baseline="0">
              <a:solidFill>
                <a:srgbClr val="000000"/>
              </a:solidFill>
              <a:latin typeface="Arial"/>
              <a:cs typeface="Arial"/>
            </a:rPr>
            <a:t>Copy the amplification results from the PCR machine (from the export file) into the green cells and adjust the lower and upper limits so that the linear part of the log(Fluor) curve is highlighted. This calculates the PCR-efficiency for this specific sample, and also the Ct-values, which are then used in the "fold-induction" calculation sheet . </a:t>
          </a:r>
        </a:p>
      </xdr:txBody>
    </xdr:sp>
    <xdr:clientData/>
  </xdr:twoCellAnchor>
  <xdr:twoCellAnchor>
    <xdr:from>
      <xdr:col>8</xdr:col>
      <xdr:colOff>0</xdr:colOff>
      <xdr:row>5</xdr:row>
      <xdr:rowOff>134470</xdr:rowOff>
    </xdr:from>
    <xdr:to>
      <xdr:col>14</xdr:col>
      <xdr:colOff>28575</xdr:colOff>
      <xdr:row>19</xdr:row>
      <xdr:rowOff>139234</xdr:rowOff>
    </xdr:to>
    <xdr:graphicFrame macro="">
      <xdr:nvGraphicFramePr>
        <xdr:cNvPr id="5" name="Diagramm 4">
          <a:extLst>
            <a:ext uri="{FF2B5EF4-FFF2-40B4-BE49-F238E27FC236}">
              <a16:creationId xmlns:a16="http://schemas.microsoft.com/office/drawing/2014/main" id="{50F1B043-A712-44C3-8B0B-B477B9454E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6</xdr:row>
      <xdr:rowOff>0</xdr:rowOff>
    </xdr:from>
    <xdr:to>
      <xdr:col>22</xdr:col>
      <xdr:colOff>297516</xdr:colOff>
      <xdr:row>20</xdr:row>
      <xdr:rowOff>4764</xdr:rowOff>
    </xdr:to>
    <xdr:graphicFrame macro="">
      <xdr:nvGraphicFramePr>
        <xdr:cNvPr id="6" name="Diagramm 5">
          <a:extLst>
            <a:ext uri="{FF2B5EF4-FFF2-40B4-BE49-F238E27FC236}">
              <a16:creationId xmlns:a16="http://schemas.microsoft.com/office/drawing/2014/main" id="{006A018D-CB0D-46EC-B785-5C4C412A59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95251</xdr:colOff>
      <xdr:row>5</xdr:row>
      <xdr:rowOff>138112</xdr:rowOff>
    </xdr:from>
    <xdr:to>
      <xdr:col>6</xdr:col>
      <xdr:colOff>266701</xdr:colOff>
      <xdr:row>19</xdr:row>
      <xdr:rowOff>142876</xdr:rowOff>
    </xdr:to>
    <xdr:graphicFrame macro="">
      <xdr:nvGraphicFramePr>
        <xdr:cNvPr id="2" name="Diagramm 1">
          <a:extLst>
            <a:ext uri="{FF2B5EF4-FFF2-40B4-BE49-F238E27FC236}">
              <a16:creationId xmlns:a16="http://schemas.microsoft.com/office/drawing/2014/main" id="{D0AD7F63-B8D9-4A36-9364-DEDFB3F1D3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0</xdr:row>
      <xdr:rowOff>19049</xdr:rowOff>
    </xdr:from>
    <xdr:to>
      <xdr:col>9</xdr:col>
      <xdr:colOff>723900</xdr:colOff>
      <xdr:row>5</xdr:row>
      <xdr:rowOff>104775</xdr:rowOff>
    </xdr:to>
    <xdr:sp macro="" textlink="">
      <xdr:nvSpPr>
        <xdr:cNvPr id="3" name="Text Box 8">
          <a:extLst>
            <a:ext uri="{FF2B5EF4-FFF2-40B4-BE49-F238E27FC236}">
              <a16:creationId xmlns:a16="http://schemas.microsoft.com/office/drawing/2014/main" id="{39635DB1-C1F1-4E49-8192-C8B04F0450FA}"/>
            </a:ext>
          </a:extLst>
        </xdr:cNvPr>
        <xdr:cNvSpPr txBox="1">
          <a:spLocks noChangeArrowheads="1"/>
        </xdr:cNvSpPr>
      </xdr:nvSpPr>
      <xdr:spPr bwMode="auto">
        <a:xfrm>
          <a:off x="38099" y="19049"/>
          <a:ext cx="6286501" cy="895351"/>
        </a:xfrm>
        <a:prstGeom prst="rect">
          <a:avLst/>
        </a:prstGeom>
        <a:solidFill>
          <a:srgbClr val="FFFF00"/>
        </a:solidFill>
        <a:ln w="9525">
          <a:solidFill>
            <a:srgbClr val="000000"/>
          </a:solidFill>
          <a:miter lim="800000"/>
          <a:headEnd/>
          <a:tailEnd/>
        </a:ln>
      </xdr:spPr>
      <xdr:txBody>
        <a:bodyPr vertOverflow="clip" wrap="square" lIns="27432" tIns="22860" rIns="0" bIns="0" anchor="t" upright="1"/>
        <a:lstStyle/>
        <a:p>
          <a:pPr algn="l" rtl="0">
            <a:defRPr sz="1000"/>
          </a:pPr>
          <a:r>
            <a:rPr lang="en-US" sz="1050" b="0" i="0" u="none" strike="noStrike" baseline="0">
              <a:solidFill>
                <a:srgbClr val="000000"/>
              </a:solidFill>
              <a:latin typeface="Arial"/>
              <a:cs typeface="Arial"/>
            </a:rPr>
            <a:t>Copy the amplification results from the PCR machine (from the export file) into the green cells and adjust the lower and upper limits so that the linear part of the log(Fluor) curve is highlighted. This calculates the PCR-efficiency for this specific sample, and also the Ct-values, which are then used in the "fold-induction" calculation sheet . </a:t>
          </a:r>
        </a:p>
      </xdr:txBody>
    </xdr:sp>
    <xdr:clientData/>
  </xdr:twoCellAnchor>
  <xdr:twoCellAnchor>
    <xdr:from>
      <xdr:col>8</xdr:col>
      <xdr:colOff>0</xdr:colOff>
      <xdr:row>5</xdr:row>
      <xdr:rowOff>134470</xdr:rowOff>
    </xdr:from>
    <xdr:to>
      <xdr:col>14</xdr:col>
      <xdr:colOff>28575</xdr:colOff>
      <xdr:row>19</xdr:row>
      <xdr:rowOff>139234</xdr:rowOff>
    </xdr:to>
    <xdr:graphicFrame macro="">
      <xdr:nvGraphicFramePr>
        <xdr:cNvPr id="4" name="Diagramm 3">
          <a:extLst>
            <a:ext uri="{FF2B5EF4-FFF2-40B4-BE49-F238E27FC236}">
              <a16:creationId xmlns:a16="http://schemas.microsoft.com/office/drawing/2014/main" id="{02CD77C5-8E5B-4D91-A207-0BC16D26A2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6</xdr:row>
      <xdr:rowOff>0</xdr:rowOff>
    </xdr:from>
    <xdr:to>
      <xdr:col>22</xdr:col>
      <xdr:colOff>297516</xdr:colOff>
      <xdr:row>20</xdr:row>
      <xdr:rowOff>4764</xdr:rowOff>
    </xdr:to>
    <xdr:graphicFrame macro="">
      <xdr:nvGraphicFramePr>
        <xdr:cNvPr id="5" name="Diagramm 4">
          <a:extLst>
            <a:ext uri="{FF2B5EF4-FFF2-40B4-BE49-F238E27FC236}">
              <a16:creationId xmlns:a16="http://schemas.microsoft.com/office/drawing/2014/main" id="{C0629305-1F9C-4C3B-B014-EFA0D8E9B9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105834</xdr:colOff>
      <xdr:row>5</xdr:row>
      <xdr:rowOff>95250</xdr:rowOff>
    </xdr:from>
    <xdr:to>
      <xdr:col>30</xdr:col>
      <xdr:colOff>433918</xdr:colOff>
      <xdr:row>24</xdr:row>
      <xdr:rowOff>95250</xdr:rowOff>
    </xdr:to>
    <xdr:graphicFrame macro="">
      <xdr:nvGraphicFramePr>
        <xdr:cNvPr id="6" name="Diagramm 5">
          <a:extLst>
            <a:ext uri="{FF2B5EF4-FFF2-40B4-BE49-F238E27FC236}">
              <a16:creationId xmlns:a16="http://schemas.microsoft.com/office/drawing/2014/main" id="{A7107C0E-7DC4-4895-BC22-E3D4B110C1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5</xdr:row>
      <xdr:rowOff>138112</xdr:rowOff>
    </xdr:from>
    <xdr:to>
      <xdr:col>6</xdr:col>
      <xdr:colOff>266701</xdr:colOff>
      <xdr:row>19</xdr:row>
      <xdr:rowOff>142876</xdr:rowOff>
    </xdr:to>
    <xdr:graphicFrame macro="">
      <xdr:nvGraphicFramePr>
        <xdr:cNvPr id="2" name="Diagramm 1">
          <a:extLst>
            <a:ext uri="{FF2B5EF4-FFF2-40B4-BE49-F238E27FC236}">
              <a16:creationId xmlns:a16="http://schemas.microsoft.com/office/drawing/2014/main" id="{90628A61-4C6E-4615-ADDC-371C1BBFFD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0</xdr:row>
      <xdr:rowOff>19049</xdr:rowOff>
    </xdr:from>
    <xdr:to>
      <xdr:col>9</xdr:col>
      <xdr:colOff>723900</xdr:colOff>
      <xdr:row>5</xdr:row>
      <xdr:rowOff>104775</xdr:rowOff>
    </xdr:to>
    <xdr:sp macro="" textlink="">
      <xdr:nvSpPr>
        <xdr:cNvPr id="3" name="Text Box 8">
          <a:extLst>
            <a:ext uri="{FF2B5EF4-FFF2-40B4-BE49-F238E27FC236}">
              <a16:creationId xmlns:a16="http://schemas.microsoft.com/office/drawing/2014/main" id="{F15F8961-1AC5-4DE9-836E-919AA551092C}"/>
            </a:ext>
          </a:extLst>
        </xdr:cNvPr>
        <xdr:cNvSpPr txBox="1">
          <a:spLocks noChangeArrowheads="1"/>
        </xdr:cNvSpPr>
      </xdr:nvSpPr>
      <xdr:spPr bwMode="auto">
        <a:xfrm>
          <a:off x="38099" y="19049"/>
          <a:ext cx="6286501" cy="895351"/>
        </a:xfrm>
        <a:prstGeom prst="rect">
          <a:avLst/>
        </a:prstGeom>
        <a:solidFill>
          <a:srgbClr val="FFFF00"/>
        </a:solidFill>
        <a:ln w="9525">
          <a:solidFill>
            <a:srgbClr val="000000"/>
          </a:solidFill>
          <a:miter lim="800000"/>
          <a:headEnd/>
          <a:tailEnd/>
        </a:ln>
      </xdr:spPr>
      <xdr:txBody>
        <a:bodyPr vertOverflow="clip" wrap="square" lIns="27432" tIns="22860" rIns="0" bIns="0" anchor="t" upright="1"/>
        <a:lstStyle/>
        <a:p>
          <a:pPr algn="l" rtl="0">
            <a:defRPr sz="1000"/>
          </a:pPr>
          <a:r>
            <a:rPr lang="en-US" sz="1050" b="0" i="0" u="none" strike="noStrike" baseline="0">
              <a:solidFill>
                <a:srgbClr val="000000"/>
              </a:solidFill>
              <a:latin typeface="Arial"/>
              <a:cs typeface="Arial"/>
            </a:rPr>
            <a:t>Copy the amplification results from the PCR machine (from the export file) into the green cells and adjust the lower and upper limits so that the linear part of the log(Fluor) curve is highlighted. This calculates the PCR-efficiency for this specific sample, and also the Ct-values, which are then used in the "fold-induction" calculation sheet . </a:t>
          </a:r>
        </a:p>
      </xdr:txBody>
    </xdr:sp>
    <xdr:clientData/>
  </xdr:twoCellAnchor>
  <xdr:twoCellAnchor>
    <xdr:from>
      <xdr:col>8</xdr:col>
      <xdr:colOff>0</xdr:colOff>
      <xdr:row>5</xdr:row>
      <xdr:rowOff>134470</xdr:rowOff>
    </xdr:from>
    <xdr:to>
      <xdr:col>14</xdr:col>
      <xdr:colOff>28575</xdr:colOff>
      <xdr:row>19</xdr:row>
      <xdr:rowOff>139234</xdr:rowOff>
    </xdr:to>
    <xdr:graphicFrame macro="">
      <xdr:nvGraphicFramePr>
        <xdr:cNvPr id="4" name="Diagramm 3">
          <a:extLst>
            <a:ext uri="{FF2B5EF4-FFF2-40B4-BE49-F238E27FC236}">
              <a16:creationId xmlns:a16="http://schemas.microsoft.com/office/drawing/2014/main" id="{C1A7DDC4-CE4D-41B3-906E-5D43E6A29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6</xdr:row>
      <xdr:rowOff>0</xdr:rowOff>
    </xdr:from>
    <xdr:to>
      <xdr:col>22</xdr:col>
      <xdr:colOff>297516</xdr:colOff>
      <xdr:row>20</xdr:row>
      <xdr:rowOff>4764</xdr:rowOff>
    </xdr:to>
    <xdr:graphicFrame macro="">
      <xdr:nvGraphicFramePr>
        <xdr:cNvPr id="5" name="Diagramm 4">
          <a:extLst>
            <a:ext uri="{FF2B5EF4-FFF2-40B4-BE49-F238E27FC236}">
              <a16:creationId xmlns:a16="http://schemas.microsoft.com/office/drawing/2014/main" id="{EA34D5D1-DAC3-4ED1-AC9E-D0A2D6D934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95251</xdr:colOff>
      <xdr:row>5</xdr:row>
      <xdr:rowOff>138112</xdr:rowOff>
    </xdr:from>
    <xdr:to>
      <xdr:col>6</xdr:col>
      <xdr:colOff>266701</xdr:colOff>
      <xdr:row>19</xdr:row>
      <xdr:rowOff>142876</xdr:rowOff>
    </xdr:to>
    <xdr:graphicFrame macro="">
      <xdr:nvGraphicFramePr>
        <xdr:cNvPr id="2" name="Diagramm 1">
          <a:extLst>
            <a:ext uri="{FF2B5EF4-FFF2-40B4-BE49-F238E27FC236}">
              <a16:creationId xmlns:a16="http://schemas.microsoft.com/office/drawing/2014/main" id="{BBCFFC36-68B7-4AEB-AF14-8AEDF8621E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0</xdr:row>
      <xdr:rowOff>19049</xdr:rowOff>
    </xdr:from>
    <xdr:to>
      <xdr:col>9</xdr:col>
      <xdr:colOff>723900</xdr:colOff>
      <xdr:row>5</xdr:row>
      <xdr:rowOff>104775</xdr:rowOff>
    </xdr:to>
    <xdr:sp macro="" textlink="">
      <xdr:nvSpPr>
        <xdr:cNvPr id="3" name="Text Box 8">
          <a:extLst>
            <a:ext uri="{FF2B5EF4-FFF2-40B4-BE49-F238E27FC236}">
              <a16:creationId xmlns:a16="http://schemas.microsoft.com/office/drawing/2014/main" id="{244D70FC-D500-4B0A-86AC-D6DD7124BAE4}"/>
            </a:ext>
          </a:extLst>
        </xdr:cNvPr>
        <xdr:cNvSpPr txBox="1">
          <a:spLocks noChangeArrowheads="1"/>
        </xdr:cNvSpPr>
      </xdr:nvSpPr>
      <xdr:spPr bwMode="auto">
        <a:xfrm>
          <a:off x="38099" y="19049"/>
          <a:ext cx="6286501" cy="895351"/>
        </a:xfrm>
        <a:prstGeom prst="rect">
          <a:avLst/>
        </a:prstGeom>
        <a:solidFill>
          <a:srgbClr val="FFFF00"/>
        </a:solidFill>
        <a:ln w="9525">
          <a:solidFill>
            <a:srgbClr val="000000"/>
          </a:solidFill>
          <a:miter lim="800000"/>
          <a:headEnd/>
          <a:tailEnd/>
        </a:ln>
      </xdr:spPr>
      <xdr:txBody>
        <a:bodyPr vertOverflow="clip" wrap="square" lIns="27432" tIns="22860" rIns="0" bIns="0" anchor="t" upright="1"/>
        <a:lstStyle/>
        <a:p>
          <a:pPr algn="l" rtl="0">
            <a:defRPr sz="1000"/>
          </a:pPr>
          <a:r>
            <a:rPr lang="en-US" sz="1050" b="0" i="0" u="none" strike="noStrike" baseline="0">
              <a:solidFill>
                <a:srgbClr val="000000"/>
              </a:solidFill>
              <a:latin typeface="Arial"/>
              <a:cs typeface="Arial"/>
            </a:rPr>
            <a:t>Copy the amplification results from the PCR machine (from the export file) into the green cells and adjust the lower and upper limits so that the linear part of the log(Fluor) curve is highlighted. This calculates the PCR-efficiency for this specific sample, and also the Ct-values, which are then used in the "fold-induction" calculation sheet . </a:t>
          </a:r>
        </a:p>
      </xdr:txBody>
    </xdr:sp>
    <xdr:clientData/>
  </xdr:twoCellAnchor>
  <xdr:twoCellAnchor>
    <xdr:from>
      <xdr:col>8</xdr:col>
      <xdr:colOff>0</xdr:colOff>
      <xdr:row>5</xdr:row>
      <xdr:rowOff>134470</xdr:rowOff>
    </xdr:from>
    <xdr:to>
      <xdr:col>14</xdr:col>
      <xdr:colOff>28575</xdr:colOff>
      <xdr:row>19</xdr:row>
      <xdr:rowOff>139234</xdr:rowOff>
    </xdr:to>
    <xdr:graphicFrame macro="">
      <xdr:nvGraphicFramePr>
        <xdr:cNvPr id="4" name="Diagramm 3">
          <a:extLst>
            <a:ext uri="{FF2B5EF4-FFF2-40B4-BE49-F238E27FC236}">
              <a16:creationId xmlns:a16="http://schemas.microsoft.com/office/drawing/2014/main" id="{8EC8835B-D4DE-488C-BCA0-D9C01EA02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6</xdr:row>
      <xdr:rowOff>0</xdr:rowOff>
    </xdr:from>
    <xdr:to>
      <xdr:col>22</xdr:col>
      <xdr:colOff>297516</xdr:colOff>
      <xdr:row>20</xdr:row>
      <xdr:rowOff>4764</xdr:rowOff>
    </xdr:to>
    <xdr:graphicFrame macro="">
      <xdr:nvGraphicFramePr>
        <xdr:cNvPr id="5" name="Diagramm 4">
          <a:extLst>
            <a:ext uri="{FF2B5EF4-FFF2-40B4-BE49-F238E27FC236}">
              <a16:creationId xmlns:a16="http://schemas.microsoft.com/office/drawing/2014/main" id="{9949C527-05EA-4B12-A36E-B5E1E3AF4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116417</xdr:colOff>
      <xdr:row>5</xdr:row>
      <xdr:rowOff>158749</xdr:rowOff>
    </xdr:from>
    <xdr:to>
      <xdr:col>30</xdr:col>
      <xdr:colOff>296333</xdr:colOff>
      <xdr:row>25</xdr:row>
      <xdr:rowOff>105832</xdr:rowOff>
    </xdr:to>
    <xdr:graphicFrame macro="">
      <xdr:nvGraphicFramePr>
        <xdr:cNvPr id="6" name="Diagramm 5">
          <a:extLst>
            <a:ext uri="{FF2B5EF4-FFF2-40B4-BE49-F238E27FC236}">
              <a16:creationId xmlns:a16="http://schemas.microsoft.com/office/drawing/2014/main" id="{D49710DD-9C23-4C6F-9181-D52B47B251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25A95-AA23-4E00-93D3-C5216A90A06D}">
  <sheetPr>
    <tabColor rgb="FFFFFF00"/>
  </sheetPr>
  <dimension ref="A5:O42"/>
  <sheetViews>
    <sheetView tabSelected="1" workbookViewId="0">
      <selection activeCell="G37" sqref="G37"/>
    </sheetView>
  </sheetViews>
  <sheetFormatPr baseColWidth="10" defaultColWidth="9.140625" defaultRowHeight="12.75" x14ac:dyDescent="0.2"/>
  <cols>
    <col min="1" max="1" width="15.42578125" customWidth="1"/>
    <col min="2" max="5" width="12.42578125" customWidth="1"/>
    <col min="6" max="6" width="14" customWidth="1"/>
    <col min="7" max="8" width="10.140625" customWidth="1"/>
    <col min="9" max="9" width="15.85546875" customWidth="1"/>
    <col min="10" max="11" width="15.42578125" bestFit="1" customWidth="1"/>
    <col min="12" max="12" width="11.85546875" customWidth="1"/>
    <col min="13" max="13" width="10.42578125" style="3" customWidth="1"/>
    <col min="14" max="14" width="10.28515625" style="3" customWidth="1"/>
    <col min="15" max="15" width="9.140625" style="3"/>
  </cols>
  <sheetData>
    <row r="5" spans="1:15" x14ac:dyDescent="0.2">
      <c r="A5" s="4"/>
      <c r="B5" s="2"/>
      <c r="C5" s="2"/>
      <c r="D5" s="2"/>
      <c r="E5" s="2"/>
      <c r="F5" s="2"/>
      <c r="G5" s="2"/>
      <c r="H5" s="2"/>
      <c r="I5" s="2"/>
      <c r="J5" s="2"/>
      <c r="K5" s="2"/>
      <c r="L5" s="2"/>
    </row>
    <row r="6" spans="1:15" x14ac:dyDescent="0.2">
      <c r="B6" s="37" t="s">
        <v>42</v>
      </c>
      <c r="C6" s="37"/>
      <c r="D6" s="37"/>
      <c r="E6" s="37"/>
      <c r="F6" s="41"/>
      <c r="G6" s="41"/>
      <c r="H6" s="41"/>
      <c r="I6" s="32" t="s">
        <v>37</v>
      </c>
      <c r="J6" s="32"/>
      <c r="K6" s="32"/>
      <c r="L6" s="32"/>
      <c r="M6" s="46"/>
      <c r="N6" s="46"/>
      <c r="O6" s="46"/>
    </row>
    <row r="7" spans="1:15" ht="15.75" customHeight="1" x14ac:dyDescent="0.2">
      <c r="A7" s="5"/>
      <c r="B7" s="38"/>
      <c r="C7" s="38"/>
      <c r="D7" s="38"/>
      <c r="E7" s="38"/>
      <c r="F7" s="41"/>
      <c r="G7" s="41"/>
      <c r="H7" s="41"/>
      <c r="I7" s="33"/>
      <c r="J7" s="33"/>
      <c r="K7" s="33"/>
      <c r="L7" s="33"/>
      <c r="M7" s="46"/>
      <c r="N7" s="46"/>
      <c r="O7" s="46"/>
    </row>
    <row r="8" spans="1:15" ht="12" customHeight="1" x14ac:dyDescent="0.2">
      <c r="A8" s="1"/>
      <c r="B8" s="39" t="s">
        <v>24</v>
      </c>
      <c r="C8" s="39" t="s">
        <v>25</v>
      </c>
      <c r="D8" s="39" t="s">
        <v>26</v>
      </c>
      <c r="E8" s="39" t="s">
        <v>30</v>
      </c>
      <c r="F8" s="39" t="s">
        <v>31</v>
      </c>
      <c r="G8" s="39" t="s">
        <v>32</v>
      </c>
      <c r="H8" s="39" t="s">
        <v>33</v>
      </c>
      <c r="I8" s="34" t="s">
        <v>27</v>
      </c>
      <c r="J8" s="34" t="s">
        <v>28</v>
      </c>
      <c r="K8" s="34" t="s">
        <v>29</v>
      </c>
      <c r="L8" s="34" t="s">
        <v>30</v>
      </c>
      <c r="M8" s="35" t="s">
        <v>34</v>
      </c>
      <c r="N8" s="35" t="s">
        <v>35</v>
      </c>
      <c r="O8" s="35" t="s">
        <v>36</v>
      </c>
    </row>
    <row r="9" spans="1:15" ht="15" x14ac:dyDescent="0.25">
      <c r="A9" s="4" t="s">
        <v>15</v>
      </c>
      <c r="B9" s="40">
        <f>'target control'!F31</f>
        <v>25.9693695015178</v>
      </c>
      <c r="C9" s="40">
        <f>'target control'!N31</f>
        <v>26.085147486701665</v>
      </c>
      <c r="D9" s="40">
        <f>'target control'!U31</f>
        <v>25.817271121282293</v>
      </c>
      <c r="E9" s="40">
        <f>AVERAGE(B9:D9)</f>
        <v>25.957262703167249</v>
      </c>
      <c r="F9" s="42">
        <f>'target control'!F29</f>
        <v>1.7807144725110007</v>
      </c>
      <c r="G9" s="42">
        <f>'target control'!N29</f>
        <v>1.7809210015314192</v>
      </c>
      <c r="H9" s="42">
        <f>'target control'!U29</f>
        <v>1.7647451876959235</v>
      </c>
      <c r="I9" s="36">
        <f>'ref control'!F31</f>
        <v>13.969883089064194</v>
      </c>
      <c r="J9" s="36">
        <f>'ref control'!N31</f>
        <v>13.985914472891983</v>
      </c>
      <c r="K9" s="36">
        <f>'ref control'!U31</f>
        <v>13.985914472891983</v>
      </c>
      <c r="L9" s="36">
        <f>AVERAGE(I9:K9)</f>
        <v>13.980570678282719</v>
      </c>
      <c r="M9" s="47">
        <f>'ref control'!F29</f>
        <v>1.8969135839954641</v>
      </c>
      <c r="N9" s="47">
        <f>'ref control'!N29</f>
        <v>1.9038792013058914</v>
      </c>
      <c r="O9" s="47">
        <f>'ref control'!U29</f>
        <v>1.9038792013058914</v>
      </c>
    </row>
    <row r="10" spans="1:15" ht="15" x14ac:dyDescent="0.25">
      <c r="A10" s="4" t="s">
        <v>41</v>
      </c>
      <c r="B10" s="40">
        <f>'target treated'!F31</f>
        <v>19.262154319304884</v>
      </c>
      <c r="C10" s="40">
        <f>'target treated'!N31</f>
        <v>20.150310003626924</v>
      </c>
      <c r="D10" s="40">
        <f>'target treated'!U31</f>
        <v>19.262154319304884</v>
      </c>
      <c r="E10" s="40">
        <f>AVERAGE(B10:D10)</f>
        <v>19.558206214078897</v>
      </c>
      <c r="F10" s="42">
        <f>'target treated'!F29</f>
        <v>1.7911941462308134</v>
      </c>
      <c r="G10" s="42">
        <f>'target treated'!N29</f>
        <v>1.7789939119458111</v>
      </c>
      <c r="H10" s="42">
        <f>'target treated'!U29</f>
        <v>1.7911941462308134</v>
      </c>
      <c r="I10" s="36">
        <f>'ref treated'!F31</f>
        <v>13.621903758679132</v>
      </c>
      <c r="J10" s="36">
        <f>'ref treated'!N31</f>
        <v>13.755986419991109</v>
      </c>
      <c r="K10" s="36">
        <f>'ref treated'!U31</f>
        <v>13.837475913357155</v>
      </c>
      <c r="L10" s="36">
        <f>AVERAGE(I10:K10)</f>
        <v>13.738455364009132</v>
      </c>
      <c r="M10" s="47">
        <f>'ref treated'!F29</f>
        <v>1.8982306517654228</v>
      </c>
      <c r="N10" s="47">
        <f>'ref treated'!N29</f>
        <v>1.9462989522838168</v>
      </c>
      <c r="O10" s="47">
        <f>'ref treated'!U29</f>
        <v>1.9202600759573933</v>
      </c>
    </row>
    <row r="11" spans="1:15" ht="15" x14ac:dyDescent="0.25">
      <c r="A11" s="4"/>
      <c r="B11" s="43"/>
      <c r="C11" s="43"/>
      <c r="D11" s="43"/>
      <c r="E11" s="43"/>
      <c r="F11" s="44"/>
      <c r="G11" s="44"/>
      <c r="H11" s="44"/>
      <c r="I11" s="46"/>
      <c r="J11" s="46"/>
      <c r="K11" s="46"/>
      <c r="L11" s="46"/>
      <c r="M11" s="48"/>
      <c r="N11" s="48"/>
      <c r="O11" s="48"/>
    </row>
    <row r="12" spans="1:15" ht="15" x14ac:dyDescent="0.25">
      <c r="A12" s="4"/>
      <c r="B12" s="43"/>
      <c r="C12" s="43"/>
      <c r="D12" s="43"/>
      <c r="E12" s="43"/>
      <c r="F12" s="45"/>
      <c r="G12" s="51">
        <f>AVERAGE(F9:H10)</f>
        <v>1.7812938110242966</v>
      </c>
      <c r="H12" s="52" t="s">
        <v>21</v>
      </c>
      <c r="I12" s="49"/>
      <c r="J12" s="46"/>
      <c r="K12" s="46"/>
      <c r="L12" s="46"/>
      <c r="M12" s="48"/>
      <c r="N12" s="53">
        <f>AVERAGE(M9:O10)</f>
        <v>1.911576944435647</v>
      </c>
      <c r="O12" s="53" t="s">
        <v>21</v>
      </c>
    </row>
    <row r="13" spans="1:15" x14ac:dyDescent="0.2">
      <c r="F13" s="26"/>
      <c r="G13" s="8"/>
      <c r="H13" s="8"/>
      <c r="I13" s="8"/>
      <c r="J13" s="3"/>
      <c r="K13" s="8"/>
      <c r="L13" s="8"/>
      <c r="M13" s="8"/>
    </row>
    <row r="14" spans="1:15" x14ac:dyDescent="0.2">
      <c r="G14" s="8"/>
      <c r="H14" s="8"/>
      <c r="I14" s="8"/>
      <c r="J14" s="3"/>
      <c r="K14" s="8"/>
      <c r="L14" s="8"/>
      <c r="M14" s="8"/>
    </row>
    <row r="15" spans="1:15" x14ac:dyDescent="0.2">
      <c r="F15" s="30" t="s">
        <v>21</v>
      </c>
      <c r="G15" s="26" t="s">
        <v>22</v>
      </c>
      <c r="H15" s="6"/>
      <c r="I15" s="6"/>
      <c r="J15" s="6"/>
      <c r="K15" s="6"/>
      <c r="L15" s="6"/>
    </row>
    <row r="16" spans="1:15" x14ac:dyDescent="0.2">
      <c r="A16" s="10" t="s">
        <v>40</v>
      </c>
      <c r="B16" s="30">
        <f>$G$12^(B9-$E$9)/$N$12^(I9-$L$9)</f>
        <v>1.014011790098398</v>
      </c>
      <c r="C16" s="30">
        <f>$G$12^(C9-$E$9)/$N$12^(J9-$L$9)</f>
        <v>1.0729057252583296</v>
      </c>
      <c r="D16" s="30">
        <f>$G$12^(D9-$E$9)/$N$12^(K9-$L$9)</f>
        <v>0.91916913482817353</v>
      </c>
      <c r="E16" s="10" t="s">
        <v>15</v>
      </c>
      <c r="F16" s="29">
        <f>AVERAGE(B16:D16)</f>
        <v>1.0020288833949671</v>
      </c>
      <c r="G16">
        <f>_xlfn.STDEV.P(B16:D16)</f>
        <v>6.3332073754508403E-2</v>
      </c>
      <c r="H16" s="8"/>
      <c r="I16" s="8"/>
      <c r="J16" s="8"/>
      <c r="K16" s="8"/>
      <c r="L16" s="8"/>
    </row>
    <row r="17" spans="1:13" x14ac:dyDescent="0.2">
      <c r="A17" s="10" t="s">
        <v>39</v>
      </c>
      <c r="B17" s="30">
        <f>G12^(B9-B10)/N12^(I9-I10)</f>
        <v>38.354720598806068</v>
      </c>
      <c r="C17" s="30">
        <f>G12^(C9-C10)/N12^(J9-J10)</f>
        <v>26.507875906355014</v>
      </c>
      <c r="D17" s="30">
        <f>G12^(D9-D10)/N12^(K9-K10)</f>
        <v>39.978959276996342</v>
      </c>
      <c r="E17" s="10" t="s">
        <v>41</v>
      </c>
      <c r="F17" s="29">
        <f>AVERAGE(B17:D17)</f>
        <v>34.947185260719145</v>
      </c>
      <c r="G17">
        <f>_xlfn.STDEV.P(B17:D17)</f>
        <v>6.004220438154352</v>
      </c>
      <c r="H17" s="3"/>
      <c r="I17" s="3"/>
      <c r="J17" s="3"/>
      <c r="K17" s="3"/>
      <c r="L17" s="3"/>
    </row>
    <row r="18" spans="1:13" ht="15" x14ac:dyDescent="0.25">
      <c r="A18" s="31" t="s">
        <v>38</v>
      </c>
      <c r="B18" s="16"/>
      <c r="C18" s="16"/>
      <c r="D18" s="16"/>
      <c r="E18" s="27"/>
      <c r="F18" s="8"/>
      <c r="G18" s="3"/>
      <c r="H18" s="3"/>
      <c r="I18" s="3"/>
      <c r="J18" s="3"/>
      <c r="K18" s="3"/>
      <c r="L18" s="3"/>
    </row>
    <row r="19" spans="1:13" x14ac:dyDescent="0.2">
      <c r="B19" s="3"/>
      <c r="C19" s="3"/>
      <c r="D19" s="3"/>
      <c r="E19" s="3"/>
      <c r="F19" s="3"/>
      <c r="G19" s="3"/>
      <c r="H19" s="3"/>
      <c r="I19" s="3"/>
      <c r="J19" s="3"/>
      <c r="K19" s="3"/>
      <c r="L19" s="3"/>
    </row>
    <row r="20" spans="1:13" x14ac:dyDescent="0.2">
      <c r="B20" s="3"/>
      <c r="C20" s="25"/>
      <c r="D20" s="25"/>
      <c r="E20" s="25"/>
      <c r="F20" s="3"/>
      <c r="G20" s="3"/>
      <c r="H20" s="3"/>
      <c r="I20" s="3"/>
      <c r="J20" s="3"/>
      <c r="K20" s="3"/>
      <c r="L20" s="3"/>
    </row>
    <row r="21" spans="1:13" x14ac:dyDescent="0.2">
      <c r="A21" s="10"/>
      <c r="B21" s="25"/>
      <c r="C21" s="28"/>
      <c r="D21" s="28"/>
      <c r="E21" s="28"/>
      <c r="F21" s="3"/>
      <c r="G21" s="3"/>
      <c r="H21" s="3"/>
      <c r="I21" s="3"/>
      <c r="J21" s="3"/>
      <c r="K21" s="3"/>
      <c r="L21" s="3"/>
    </row>
    <row r="22" spans="1:13" x14ac:dyDescent="0.2">
      <c r="B22" s="25"/>
      <c r="C22" s="28"/>
      <c r="D22" s="28"/>
      <c r="E22" s="28"/>
      <c r="F22" s="3"/>
      <c r="G22" s="3"/>
      <c r="H22" s="3"/>
      <c r="I22" s="3"/>
      <c r="J22" s="3"/>
      <c r="K22" s="3"/>
      <c r="L22" s="3"/>
      <c r="M22" s="3" t="s">
        <v>20</v>
      </c>
    </row>
    <row r="23" spans="1:13" x14ac:dyDescent="0.2">
      <c r="B23" s="3"/>
      <c r="C23" s="3"/>
      <c r="D23" s="3"/>
      <c r="E23" s="3"/>
      <c r="F23" s="3"/>
      <c r="G23" s="3"/>
      <c r="H23" s="3"/>
      <c r="I23" s="3"/>
      <c r="J23" s="3"/>
      <c r="K23" s="3"/>
      <c r="L23" s="3"/>
    </row>
    <row r="24" spans="1:13" x14ac:dyDescent="0.2">
      <c r="B24" s="3"/>
      <c r="C24" s="3"/>
      <c r="D24" s="3"/>
      <c r="E24" s="3"/>
      <c r="F24" s="3"/>
      <c r="G24" s="3"/>
      <c r="H24" s="3"/>
      <c r="I24" s="3"/>
      <c r="J24" s="25" t="s">
        <v>20</v>
      </c>
      <c r="K24" s="3"/>
      <c r="L24" s="3"/>
    </row>
    <row r="25" spans="1:13" x14ac:dyDescent="0.2">
      <c r="B25" s="3"/>
      <c r="C25" s="3"/>
      <c r="D25" s="3"/>
      <c r="E25" s="3"/>
      <c r="F25" s="3"/>
      <c r="G25" s="3"/>
      <c r="H25" s="3"/>
      <c r="I25" s="3"/>
      <c r="J25" s="3"/>
      <c r="K25" s="3"/>
      <c r="L25" s="3"/>
    </row>
    <row r="26" spans="1:13" x14ac:dyDescent="0.2">
      <c r="B26" s="3"/>
      <c r="C26" s="3"/>
      <c r="D26" s="3"/>
      <c r="E26" s="3"/>
      <c r="F26" s="3"/>
      <c r="G26" s="3"/>
      <c r="H26" s="3"/>
      <c r="I26" s="3"/>
      <c r="J26" s="3"/>
      <c r="K26" s="3"/>
      <c r="L26" s="3"/>
    </row>
    <row r="27" spans="1:13" x14ac:dyDescent="0.2">
      <c r="B27" s="3"/>
      <c r="C27" s="3"/>
      <c r="D27" s="3"/>
      <c r="E27" s="3"/>
      <c r="F27" s="3"/>
      <c r="G27" s="3"/>
      <c r="H27" s="3"/>
      <c r="I27" s="3"/>
      <c r="J27" s="3"/>
      <c r="K27" s="3"/>
      <c r="L27" s="3"/>
    </row>
    <row r="28" spans="1:13" x14ac:dyDescent="0.2">
      <c r="B28" s="3"/>
      <c r="C28" s="3"/>
      <c r="D28" s="3"/>
      <c r="E28" s="3"/>
      <c r="F28" s="3"/>
      <c r="G28" s="3"/>
      <c r="H28" s="3"/>
      <c r="I28" s="3"/>
      <c r="J28" s="3"/>
      <c r="K28" s="3"/>
      <c r="L28" s="3"/>
    </row>
    <row r="29" spans="1:13" x14ac:dyDescent="0.2">
      <c r="B29" s="3"/>
      <c r="C29" s="3"/>
      <c r="D29" s="3"/>
      <c r="E29" s="3"/>
      <c r="F29" s="3"/>
      <c r="G29" s="3"/>
      <c r="H29" s="3"/>
      <c r="I29" s="3"/>
      <c r="J29" s="3"/>
      <c r="K29" s="3"/>
      <c r="L29" s="3"/>
    </row>
    <row r="30" spans="1:13" x14ac:dyDescent="0.2">
      <c r="B30" s="3"/>
      <c r="C30" s="3"/>
      <c r="D30" s="3"/>
      <c r="E30" s="3"/>
      <c r="F30" s="3"/>
      <c r="G30" s="3"/>
      <c r="H30" s="3"/>
      <c r="I30" s="3"/>
      <c r="J30" s="3"/>
      <c r="K30" s="3"/>
      <c r="L30" s="3"/>
    </row>
    <row r="31" spans="1:13" x14ac:dyDescent="0.2">
      <c r="B31" s="3"/>
      <c r="C31" s="3"/>
      <c r="D31" s="3"/>
      <c r="E31" s="3"/>
      <c r="F31" s="3"/>
      <c r="G31" s="3"/>
      <c r="H31" s="3"/>
      <c r="I31" s="3"/>
      <c r="J31" s="3"/>
      <c r="K31" s="3"/>
      <c r="L31" s="3"/>
    </row>
    <row r="32" spans="1:13" x14ac:dyDescent="0.2">
      <c r="B32" s="3"/>
      <c r="C32" s="3"/>
      <c r="D32" s="3"/>
      <c r="E32" s="3"/>
      <c r="F32" s="3"/>
      <c r="G32" s="3"/>
      <c r="H32" s="3"/>
      <c r="I32" s="3"/>
      <c r="J32" s="3"/>
      <c r="K32" s="3"/>
      <c r="L32" s="3"/>
    </row>
    <row r="33" spans="2:12" x14ac:dyDescent="0.2">
      <c r="B33" s="3"/>
      <c r="C33" s="3"/>
      <c r="D33" s="3"/>
      <c r="E33" s="3"/>
      <c r="F33" s="3"/>
      <c r="G33" s="3"/>
      <c r="H33" s="3"/>
      <c r="I33" s="3"/>
      <c r="J33" s="3"/>
      <c r="K33" s="3"/>
      <c r="L33" s="3"/>
    </row>
    <row r="34" spans="2:12" x14ac:dyDescent="0.2">
      <c r="B34" s="3"/>
      <c r="C34" s="3"/>
      <c r="D34" s="3"/>
      <c r="E34" s="3"/>
      <c r="F34" s="3"/>
      <c r="G34" s="3"/>
      <c r="H34" s="3"/>
      <c r="I34" s="3"/>
      <c r="J34" s="3"/>
      <c r="K34" s="3"/>
      <c r="L34" s="3"/>
    </row>
    <row r="35" spans="2:12" x14ac:dyDescent="0.2">
      <c r="B35" s="3"/>
      <c r="C35" s="3"/>
      <c r="D35" s="3"/>
      <c r="E35" s="3"/>
      <c r="F35" s="3"/>
      <c r="G35" s="3"/>
      <c r="H35" s="3"/>
      <c r="I35" s="3"/>
      <c r="J35" s="3"/>
      <c r="K35" s="3"/>
      <c r="L35" s="3"/>
    </row>
    <row r="36" spans="2:12" x14ac:dyDescent="0.2">
      <c r="B36" s="3"/>
      <c r="C36" s="3"/>
      <c r="D36" s="3"/>
      <c r="E36" s="3"/>
      <c r="F36" s="3"/>
      <c r="G36" s="3"/>
      <c r="H36" s="3"/>
      <c r="I36" s="3"/>
      <c r="J36" s="3"/>
      <c r="K36" s="3"/>
      <c r="L36" s="3"/>
    </row>
    <row r="37" spans="2:12" x14ac:dyDescent="0.2">
      <c r="B37" s="3"/>
      <c r="C37" s="3"/>
      <c r="D37" s="3"/>
      <c r="E37" s="3"/>
      <c r="F37" s="3"/>
      <c r="G37" s="3"/>
      <c r="H37" s="3"/>
      <c r="I37" s="3"/>
      <c r="J37" s="3"/>
      <c r="K37" s="3"/>
      <c r="L37" s="3"/>
    </row>
    <row r="38" spans="2:12" x14ac:dyDescent="0.2">
      <c r="B38" s="3"/>
      <c r="C38" s="3"/>
      <c r="D38" s="3"/>
      <c r="E38" s="3"/>
      <c r="F38" s="3"/>
      <c r="G38" s="3"/>
      <c r="H38" s="3"/>
      <c r="I38" s="3"/>
      <c r="J38" s="3"/>
      <c r="K38" s="3"/>
      <c r="L38" s="3"/>
    </row>
    <row r="39" spans="2:12" x14ac:dyDescent="0.2">
      <c r="B39" s="3"/>
      <c r="C39" s="3"/>
      <c r="D39" s="3"/>
      <c r="E39" s="3"/>
      <c r="F39" s="3"/>
      <c r="G39" s="3"/>
      <c r="H39" s="3"/>
      <c r="I39" s="3"/>
      <c r="J39" s="3"/>
      <c r="K39" s="3"/>
      <c r="L39" s="3"/>
    </row>
    <row r="40" spans="2:12" x14ac:dyDescent="0.2">
      <c r="B40" s="3"/>
      <c r="C40" s="3"/>
      <c r="D40" s="3"/>
      <c r="E40" s="3"/>
      <c r="F40" s="3"/>
      <c r="G40" s="3"/>
      <c r="H40" s="3"/>
      <c r="I40" s="3"/>
      <c r="J40" s="3"/>
      <c r="K40" s="3"/>
      <c r="L40" s="3"/>
    </row>
    <row r="41" spans="2:12" x14ac:dyDescent="0.2">
      <c r="B41" s="3"/>
      <c r="C41" s="3"/>
      <c r="D41" s="3"/>
      <c r="E41" s="3"/>
      <c r="F41" s="3"/>
      <c r="G41" s="3"/>
      <c r="H41" s="3"/>
      <c r="I41" s="3"/>
      <c r="J41" s="3"/>
      <c r="K41" s="3"/>
      <c r="L41" s="3"/>
    </row>
    <row r="42" spans="2:12" x14ac:dyDescent="0.2">
      <c r="H42" s="3"/>
      <c r="I42" s="3"/>
      <c r="J42" s="3"/>
      <c r="K42" s="3"/>
      <c r="L42" s="3"/>
    </row>
  </sheetData>
  <phoneticPr fontId="10" type="noConversion"/>
  <pageMargins left="0.78740157499999996" right="0.78740157499999996" top="0.984251969" bottom="0.984251969"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5"/>
  <sheetViews>
    <sheetView zoomScale="90" zoomScaleNormal="90" workbookViewId="0">
      <selection activeCell="U62" sqref="U62"/>
    </sheetView>
  </sheetViews>
  <sheetFormatPr baseColWidth="10" defaultColWidth="9.140625" defaultRowHeight="12.75" x14ac:dyDescent="0.2"/>
  <cols>
    <col min="1" max="1" width="9.140625" customWidth="1"/>
    <col min="2" max="2" width="10.85546875" customWidth="1"/>
    <col min="3" max="4" width="9.140625" style="2" customWidth="1"/>
    <col min="5" max="5" width="10.5703125" style="2" customWidth="1"/>
    <col min="6" max="8" width="9.140625" style="2" customWidth="1"/>
    <col min="9" max="9" width="9.140625" customWidth="1"/>
    <col min="10" max="10" width="11.42578125" customWidth="1"/>
    <col min="11" max="11" width="10.7109375" customWidth="1"/>
    <col min="13" max="13" width="10.42578125" customWidth="1"/>
    <col min="20" max="20" width="10.28515625" customWidth="1"/>
    <col min="255" max="264" width="9.140625" customWidth="1"/>
    <col min="265" max="265" width="16.7109375" customWidth="1"/>
    <col min="266" max="266" width="11.42578125" customWidth="1"/>
    <col min="511" max="520" width="9.140625" customWidth="1"/>
    <col min="521" max="521" width="16.7109375" customWidth="1"/>
    <col min="522" max="522" width="11.42578125" customWidth="1"/>
    <col min="767" max="776" width="9.140625" customWidth="1"/>
    <col min="777" max="777" width="16.7109375" customWidth="1"/>
    <col min="778" max="778" width="11.42578125" customWidth="1"/>
    <col min="1023" max="1032" width="9.140625" customWidth="1"/>
    <col min="1033" max="1033" width="16.7109375" customWidth="1"/>
    <col min="1034" max="1034" width="11.42578125" customWidth="1"/>
    <col min="1279" max="1288" width="9.140625" customWidth="1"/>
    <col min="1289" max="1289" width="16.7109375" customWidth="1"/>
    <col min="1290" max="1290" width="11.42578125" customWidth="1"/>
    <col min="1535" max="1544" width="9.140625" customWidth="1"/>
    <col min="1545" max="1545" width="16.7109375" customWidth="1"/>
    <col min="1546" max="1546" width="11.42578125" customWidth="1"/>
    <col min="1791" max="1800" width="9.140625" customWidth="1"/>
    <col min="1801" max="1801" width="16.7109375" customWidth="1"/>
    <col min="1802" max="1802" width="11.42578125" customWidth="1"/>
    <col min="2047" max="2056" width="9.140625" customWidth="1"/>
    <col min="2057" max="2057" width="16.7109375" customWidth="1"/>
    <col min="2058" max="2058" width="11.42578125" customWidth="1"/>
    <col min="2303" max="2312" width="9.140625" customWidth="1"/>
    <col min="2313" max="2313" width="16.7109375" customWidth="1"/>
    <col min="2314" max="2314" width="11.42578125" customWidth="1"/>
    <col min="2559" max="2568" width="9.140625" customWidth="1"/>
    <col min="2569" max="2569" width="16.7109375" customWidth="1"/>
    <col min="2570" max="2570" width="11.42578125" customWidth="1"/>
    <col min="2815" max="2824" width="9.140625" customWidth="1"/>
    <col min="2825" max="2825" width="16.7109375" customWidth="1"/>
    <col min="2826" max="2826" width="11.42578125" customWidth="1"/>
    <col min="3071" max="3080" width="9.140625" customWidth="1"/>
    <col min="3081" max="3081" width="16.7109375" customWidth="1"/>
    <col min="3082" max="3082" width="11.42578125" customWidth="1"/>
    <col min="3327" max="3336" width="9.140625" customWidth="1"/>
    <col min="3337" max="3337" width="16.7109375" customWidth="1"/>
    <col min="3338" max="3338" width="11.42578125" customWidth="1"/>
    <col min="3583" max="3592" width="9.140625" customWidth="1"/>
    <col min="3593" max="3593" width="16.7109375" customWidth="1"/>
    <col min="3594" max="3594" width="11.42578125" customWidth="1"/>
    <col min="3839" max="3848" width="9.140625" customWidth="1"/>
    <col min="3849" max="3849" width="16.7109375" customWidth="1"/>
    <col min="3850" max="3850" width="11.42578125" customWidth="1"/>
    <col min="4095" max="4104" width="9.140625" customWidth="1"/>
    <col min="4105" max="4105" width="16.7109375" customWidth="1"/>
    <col min="4106" max="4106" width="11.42578125" customWidth="1"/>
    <col min="4351" max="4360" width="9.140625" customWidth="1"/>
    <col min="4361" max="4361" width="16.7109375" customWidth="1"/>
    <col min="4362" max="4362" width="11.42578125" customWidth="1"/>
    <col min="4607" max="4616" width="9.140625" customWidth="1"/>
    <col min="4617" max="4617" width="16.7109375" customWidth="1"/>
    <col min="4618" max="4618" width="11.42578125" customWidth="1"/>
    <col min="4863" max="4872" width="9.140625" customWidth="1"/>
    <col min="4873" max="4873" width="16.7109375" customWidth="1"/>
    <col min="4874" max="4874" width="11.42578125" customWidth="1"/>
    <col min="5119" max="5128" width="9.140625" customWidth="1"/>
    <col min="5129" max="5129" width="16.7109375" customWidth="1"/>
    <col min="5130" max="5130" width="11.42578125" customWidth="1"/>
    <col min="5375" max="5384" width="9.140625" customWidth="1"/>
    <col min="5385" max="5385" width="16.7109375" customWidth="1"/>
    <col min="5386" max="5386" width="11.42578125" customWidth="1"/>
    <col min="5631" max="5640" width="9.140625" customWidth="1"/>
    <col min="5641" max="5641" width="16.7109375" customWidth="1"/>
    <col min="5642" max="5642" width="11.42578125" customWidth="1"/>
    <col min="5887" max="5896" width="9.140625" customWidth="1"/>
    <col min="5897" max="5897" width="16.7109375" customWidth="1"/>
    <col min="5898" max="5898" width="11.42578125" customWidth="1"/>
    <col min="6143" max="6152" width="9.140625" customWidth="1"/>
    <col min="6153" max="6153" width="16.7109375" customWidth="1"/>
    <col min="6154" max="6154" width="11.42578125" customWidth="1"/>
    <col min="6399" max="6408" width="9.140625" customWidth="1"/>
    <col min="6409" max="6409" width="16.7109375" customWidth="1"/>
    <col min="6410" max="6410" width="11.42578125" customWidth="1"/>
    <col min="6655" max="6664" width="9.140625" customWidth="1"/>
    <col min="6665" max="6665" width="16.7109375" customWidth="1"/>
    <col min="6666" max="6666" width="11.42578125" customWidth="1"/>
    <col min="6911" max="6920" width="9.140625" customWidth="1"/>
    <col min="6921" max="6921" width="16.7109375" customWidth="1"/>
    <col min="6922" max="6922" width="11.42578125" customWidth="1"/>
    <col min="7167" max="7176" width="9.140625" customWidth="1"/>
    <col min="7177" max="7177" width="16.7109375" customWidth="1"/>
    <col min="7178" max="7178" width="11.42578125" customWidth="1"/>
    <col min="7423" max="7432" width="9.140625" customWidth="1"/>
    <col min="7433" max="7433" width="16.7109375" customWidth="1"/>
    <col min="7434" max="7434" width="11.42578125" customWidth="1"/>
    <col min="7679" max="7688" width="9.140625" customWidth="1"/>
    <col min="7689" max="7689" width="16.7109375" customWidth="1"/>
    <col min="7690" max="7690" width="11.42578125" customWidth="1"/>
    <col min="7935" max="7944" width="9.140625" customWidth="1"/>
    <col min="7945" max="7945" width="16.7109375" customWidth="1"/>
    <col min="7946" max="7946" width="11.42578125" customWidth="1"/>
    <col min="8191" max="8200" width="9.140625" customWidth="1"/>
    <col min="8201" max="8201" width="16.7109375" customWidth="1"/>
    <col min="8202" max="8202" width="11.42578125" customWidth="1"/>
    <col min="8447" max="8456" width="9.140625" customWidth="1"/>
    <col min="8457" max="8457" width="16.7109375" customWidth="1"/>
    <col min="8458" max="8458" width="11.42578125" customWidth="1"/>
    <col min="8703" max="8712" width="9.140625" customWidth="1"/>
    <col min="8713" max="8713" width="16.7109375" customWidth="1"/>
    <col min="8714" max="8714" width="11.42578125" customWidth="1"/>
    <col min="8959" max="8968" width="9.140625" customWidth="1"/>
    <col min="8969" max="8969" width="16.7109375" customWidth="1"/>
    <col min="8970" max="8970" width="11.42578125" customWidth="1"/>
    <col min="9215" max="9224" width="9.140625" customWidth="1"/>
    <col min="9225" max="9225" width="16.7109375" customWidth="1"/>
    <col min="9226" max="9226" width="11.42578125" customWidth="1"/>
    <col min="9471" max="9480" width="9.140625" customWidth="1"/>
    <col min="9481" max="9481" width="16.7109375" customWidth="1"/>
    <col min="9482" max="9482" width="11.42578125" customWidth="1"/>
    <col min="9727" max="9736" width="9.140625" customWidth="1"/>
    <col min="9737" max="9737" width="16.7109375" customWidth="1"/>
    <col min="9738" max="9738" width="11.42578125" customWidth="1"/>
    <col min="9983" max="9992" width="9.140625" customWidth="1"/>
    <col min="9993" max="9993" width="16.7109375" customWidth="1"/>
    <col min="9994" max="9994" width="11.42578125" customWidth="1"/>
    <col min="10239" max="10248" width="9.140625" customWidth="1"/>
    <col min="10249" max="10249" width="16.7109375" customWidth="1"/>
    <col min="10250" max="10250" width="11.42578125" customWidth="1"/>
    <col min="10495" max="10504" width="9.140625" customWidth="1"/>
    <col min="10505" max="10505" width="16.7109375" customWidth="1"/>
    <col min="10506" max="10506" width="11.42578125" customWidth="1"/>
    <col min="10751" max="10760" width="9.140625" customWidth="1"/>
    <col min="10761" max="10761" width="16.7109375" customWidth="1"/>
    <col min="10762" max="10762" width="11.42578125" customWidth="1"/>
    <col min="11007" max="11016" width="9.140625" customWidth="1"/>
    <col min="11017" max="11017" width="16.7109375" customWidth="1"/>
    <col min="11018" max="11018" width="11.42578125" customWidth="1"/>
    <col min="11263" max="11272" width="9.140625" customWidth="1"/>
    <col min="11273" max="11273" width="16.7109375" customWidth="1"/>
    <col min="11274" max="11274" width="11.42578125" customWidth="1"/>
    <col min="11519" max="11528" width="9.140625" customWidth="1"/>
    <col min="11529" max="11529" width="16.7109375" customWidth="1"/>
    <col min="11530" max="11530" width="11.42578125" customWidth="1"/>
    <col min="11775" max="11784" width="9.140625" customWidth="1"/>
    <col min="11785" max="11785" width="16.7109375" customWidth="1"/>
    <col min="11786" max="11786" width="11.42578125" customWidth="1"/>
    <col min="12031" max="12040" width="9.140625" customWidth="1"/>
    <col min="12041" max="12041" width="16.7109375" customWidth="1"/>
    <col min="12042" max="12042" width="11.42578125" customWidth="1"/>
    <col min="12287" max="12296" width="9.140625" customWidth="1"/>
    <col min="12297" max="12297" width="16.7109375" customWidth="1"/>
    <col min="12298" max="12298" width="11.42578125" customWidth="1"/>
    <col min="12543" max="12552" width="9.140625" customWidth="1"/>
    <col min="12553" max="12553" width="16.7109375" customWidth="1"/>
    <col min="12554" max="12554" width="11.42578125" customWidth="1"/>
    <col min="12799" max="12808" width="9.140625" customWidth="1"/>
    <col min="12809" max="12809" width="16.7109375" customWidth="1"/>
    <col min="12810" max="12810" width="11.42578125" customWidth="1"/>
    <col min="13055" max="13064" width="9.140625" customWidth="1"/>
    <col min="13065" max="13065" width="16.7109375" customWidth="1"/>
    <col min="13066" max="13066" width="11.42578125" customWidth="1"/>
    <col min="13311" max="13320" width="9.140625" customWidth="1"/>
    <col min="13321" max="13321" width="16.7109375" customWidth="1"/>
    <col min="13322" max="13322" width="11.42578125" customWidth="1"/>
    <col min="13567" max="13576" width="9.140625" customWidth="1"/>
    <col min="13577" max="13577" width="16.7109375" customWidth="1"/>
    <col min="13578" max="13578" width="11.42578125" customWidth="1"/>
    <col min="13823" max="13832" width="9.140625" customWidth="1"/>
    <col min="13833" max="13833" width="16.7109375" customWidth="1"/>
    <col min="13834" max="13834" width="11.42578125" customWidth="1"/>
    <col min="14079" max="14088" width="9.140625" customWidth="1"/>
    <col min="14089" max="14089" width="16.7109375" customWidth="1"/>
    <col min="14090" max="14090" width="11.42578125" customWidth="1"/>
    <col min="14335" max="14344" width="9.140625" customWidth="1"/>
    <col min="14345" max="14345" width="16.7109375" customWidth="1"/>
    <col min="14346" max="14346" width="11.42578125" customWidth="1"/>
    <col min="14591" max="14600" width="9.140625" customWidth="1"/>
    <col min="14601" max="14601" width="16.7109375" customWidth="1"/>
    <col min="14602" max="14602" width="11.42578125" customWidth="1"/>
    <col min="14847" max="14856" width="9.140625" customWidth="1"/>
    <col min="14857" max="14857" width="16.7109375" customWidth="1"/>
    <col min="14858" max="14858" width="11.42578125" customWidth="1"/>
    <col min="15103" max="15112" width="9.140625" customWidth="1"/>
    <col min="15113" max="15113" width="16.7109375" customWidth="1"/>
    <col min="15114" max="15114" width="11.42578125" customWidth="1"/>
    <col min="15359" max="15368" width="9.140625" customWidth="1"/>
    <col min="15369" max="15369" width="16.7109375" customWidth="1"/>
    <col min="15370" max="15370" width="11.42578125" customWidth="1"/>
    <col min="15615" max="15624" width="9.140625" customWidth="1"/>
    <col min="15625" max="15625" width="16.7109375" customWidth="1"/>
    <col min="15626" max="15626" width="11.42578125" customWidth="1"/>
    <col min="15871" max="15880" width="9.140625" customWidth="1"/>
    <col min="15881" max="15881" width="16.7109375" customWidth="1"/>
    <col min="15882" max="15882" width="11.42578125" customWidth="1"/>
    <col min="16127" max="16136" width="9.140625" customWidth="1"/>
    <col min="16137" max="16137" width="16.7109375" customWidth="1"/>
    <col min="16138" max="16138" width="11.42578125" customWidth="1"/>
  </cols>
  <sheetData>
    <row r="1" spans="10:16" x14ac:dyDescent="0.2">
      <c r="L1" s="1" t="s">
        <v>16</v>
      </c>
    </row>
    <row r="2" spans="10:16" x14ac:dyDescent="0.2">
      <c r="L2" s="1" t="s">
        <v>23</v>
      </c>
    </row>
    <row r="5" spans="10:16" x14ac:dyDescent="0.2">
      <c r="J5" s="17"/>
      <c r="K5" s="18"/>
      <c r="L5" s="18"/>
    </row>
    <row r="7" spans="10:16" x14ac:dyDescent="0.2">
      <c r="P7" s="1"/>
    </row>
    <row r="8" spans="10:16" x14ac:dyDescent="0.2">
      <c r="P8" s="1"/>
    </row>
    <row r="9" spans="10:16" x14ac:dyDescent="0.2">
      <c r="P9" s="1"/>
    </row>
    <row r="10" spans="10:16" x14ac:dyDescent="0.2">
      <c r="P10" s="1"/>
    </row>
    <row r="11" spans="10:16" x14ac:dyDescent="0.2">
      <c r="P11" s="1"/>
    </row>
    <row r="12" spans="10:16" x14ac:dyDescent="0.2">
      <c r="P12" s="1"/>
    </row>
    <row r="13" spans="10:16" x14ac:dyDescent="0.2">
      <c r="P13" s="1"/>
    </row>
    <row r="14" spans="10:16" x14ac:dyDescent="0.2">
      <c r="P14" s="1"/>
    </row>
    <row r="15" spans="10:16" x14ac:dyDescent="0.2">
      <c r="P15" s="1"/>
    </row>
    <row r="16" spans="10:16" x14ac:dyDescent="0.2">
      <c r="P16" s="1"/>
    </row>
    <row r="17" spans="1:21" x14ac:dyDescent="0.2">
      <c r="P17" s="1"/>
    </row>
    <row r="18" spans="1:21" x14ac:dyDescent="0.2">
      <c r="P18" s="1"/>
    </row>
    <row r="19" spans="1:21" x14ac:dyDescent="0.2">
      <c r="P19" s="1"/>
    </row>
    <row r="21" spans="1:21" x14ac:dyDescent="0.2">
      <c r="A21" t="s">
        <v>0</v>
      </c>
      <c r="B21" t="s">
        <v>1</v>
      </c>
      <c r="C21" s="10" t="s">
        <v>19</v>
      </c>
      <c r="D21" s="10"/>
      <c r="E21" s="10"/>
      <c r="F21" s="10"/>
      <c r="J21" t="s">
        <v>1</v>
      </c>
      <c r="K21" s="10"/>
      <c r="Q21" t="s">
        <v>1</v>
      </c>
      <c r="R21" s="10" t="s">
        <v>19</v>
      </c>
    </row>
    <row r="22" spans="1:21" x14ac:dyDescent="0.2">
      <c r="A22" t="s">
        <v>3</v>
      </c>
      <c r="B22" s="54">
        <v>1</v>
      </c>
      <c r="C22" s="55"/>
      <c r="D22" s="50"/>
      <c r="E22" s="23" t="s">
        <v>4</v>
      </c>
      <c r="F22" s="24">
        <v>50</v>
      </c>
      <c r="J22" s="54">
        <v>1</v>
      </c>
      <c r="K22" s="55"/>
      <c r="M22" s="23" t="s">
        <v>4</v>
      </c>
      <c r="N22" s="24">
        <v>50</v>
      </c>
      <c r="Q22" s="54">
        <v>1</v>
      </c>
      <c r="R22" s="55"/>
      <c r="T22" s="23" t="s">
        <v>4</v>
      </c>
      <c r="U22" s="24">
        <v>50</v>
      </c>
    </row>
    <row r="23" spans="1:21" x14ac:dyDescent="0.2">
      <c r="A23" t="s">
        <v>3</v>
      </c>
      <c r="B23" s="54">
        <v>2</v>
      </c>
      <c r="C23" s="55"/>
      <c r="D23" s="50"/>
      <c r="E23" s="23" t="s">
        <v>5</v>
      </c>
      <c r="F23" s="24">
        <v>800</v>
      </c>
      <c r="J23" s="54">
        <v>2</v>
      </c>
      <c r="K23" s="55"/>
      <c r="M23" s="23" t="s">
        <v>5</v>
      </c>
      <c r="N23" s="24">
        <v>800</v>
      </c>
      <c r="Q23" s="54">
        <v>2</v>
      </c>
      <c r="R23" s="55"/>
      <c r="T23" s="23" t="s">
        <v>5</v>
      </c>
      <c r="U23" s="24">
        <v>800</v>
      </c>
    </row>
    <row r="24" spans="1:21" x14ac:dyDescent="0.2">
      <c r="A24" t="s">
        <v>3</v>
      </c>
      <c r="B24" s="54">
        <v>3</v>
      </c>
      <c r="C24" s="55"/>
      <c r="D24" s="50"/>
      <c r="E24" s="10" t="s">
        <v>17</v>
      </c>
      <c r="F24">
        <f>AVERAGE(F22:F23)</f>
        <v>425</v>
      </c>
      <c r="J24" s="54">
        <v>3</v>
      </c>
      <c r="K24" s="55"/>
      <c r="M24" s="10" t="s">
        <v>17</v>
      </c>
      <c r="N24">
        <f>AVERAGE(N22:N23)</f>
        <v>425</v>
      </c>
      <c r="Q24" s="54">
        <v>3</v>
      </c>
      <c r="R24" s="55"/>
      <c r="S24" s="10"/>
      <c r="T24" s="10" t="s">
        <v>17</v>
      </c>
      <c r="U24">
        <f>AVERAGE(U22:U23)</f>
        <v>425</v>
      </c>
    </row>
    <row r="25" spans="1:21" x14ac:dyDescent="0.2">
      <c r="A25" t="s">
        <v>3</v>
      </c>
      <c r="B25" s="54">
        <v>4</v>
      </c>
      <c r="C25" s="55"/>
      <c r="D25" s="50"/>
      <c r="J25" s="54">
        <v>4</v>
      </c>
      <c r="K25" s="55"/>
      <c r="Q25" s="54">
        <v>4</v>
      </c>
      <c r="R25" s="55"/>
    </row>
    <row r="26" spans="1:21" ht="14.25" x14ac:dyDescent="0.2">
      <c r="A26" t="s">
        <v>3</v>
      </c>
      <c r="B26" s="54">
        <v>5</v>
      </c>
      <c r="C26" s="55"/>
      <c r="D26" s="50"/>
      <c r="E26" s="11" t="s">
        <v>9</v>
      </c>
      <c r="F26" s="12">
        <f>CORREL(D66:D105,B66:B105)^2</f>
        <v>0.99785943714076297</v>
      </c>
      <c r="J26" s="54">
        <v>5</v>
      </c>
      <c r="K26" s="55"/>
      <c r="M26" s="11" t="s">
        <v>9</v>
      </c>
      <c r="N26" s="12">
        <f>CORREL(L66:L105,J66:J105)^2</f>
        <v>0.99797127767599203</v>
      </c>
      <c r="Q26" s="54">
        <v>5</v>
      </c>
      <c r="R26" s="55"/>
      <c r="T26" s="11" t="s">
        <v>9</v>
      </c>
      <c r="U26" s="12">
        <f>CORREL(S66:S105,Q66:Q105)^2</f>
        <v>0.99869047089292751</v>
      </c>
    </row>
    <row r="27" spans="1:21" x14ac:dyDescent="0.2">
      <c r="A27" t="s">
        <v>3</v>
      </c>
      <c r="B27" s="54">
        <v>6</v>
      </c>
      <c r="C27" s="55"/>
      <c r="D27" s="50"/>
      <c r="E27" s="11" t="s">
        <v>10</v>
      </c>
      <c r="F27" s="12">
        <f>SLOPE(D66:D105,B66:B105)</f>
        <v>0.25059428838297204</v>
      </c>
      <c r="J27" s="54">
        <v>6</v>
      </c>
      <c r="K27" s="55"/>
      <c r="M27" s="11" t="s">
        <v>10</v>
      </c>
      <c r="N27" s="12">
        <f>SLOPE(L66:L105,J66:J105)</f>
        <v>0.25064465536447528</v>
      </c>
      <c r="Q27" s="54">
        <v>6</v>
      </c>
      <c r="R27" s="55"/>
      <c r="T27" s="11" t="s">
        <v>10</v>
      </c>
      <c r="U27" s="12">
        <f>SLOPE(S66:S105,Q66:Q105)</f>
        <v>0.24668200628668707</v>
      </c>
    </row>
    <row r="28" spans="1:21" ht="13.5" thickBot="1" x14ac:dyDescent="0.25">
      <c r="A28" t="s">
        <v>3</v>
      </c>
      <c r="B28" s="54">
        <v>7</v>
      </c>
      <c r="C28" s="55"/>
      <c r="D28" s="50"/>
      <c r="E28" s="11" t="s">
        <v>12</v>
      </c>
      <c r="F28" s="12">
        <f>INTERCEPT(D66:D105,B66:B105)</f>
        <v>-4.8088056656512919</v>
      </c>
      <c r="J28" s="54">
        <v>7</v>
      </c>
      <c r="K28" s="55"/>
      <c r="M28" s="11" t="s">
        <v>12</v>
      </c>
      <c r="N28" s="12">
        <f>INTERCEPT(L66:L105,J66:J105)</f>
        <v>-4.8391327975998282</v>
      </c>
      <c r="Q28" s="54">
        <v>7</v>
      </c>
      <c r="R28" s="55"/>
      <c r="S28" s="19"/>
      <c r="T28" s="11" t="s">
        <v>12</v>
      </c>
      <c r="U28" s="12">
        <f>INTERCEPT(S66:S105,Q66:Q105)</f>
        <v>-4.6696862327092443</v>
      </c>
    </row>
    <row r="29" spans="1:21" ht="13.5" thickBot="1" x14ac:dyDescent="0.25">
      <c r="A29" t="s">
        <v>3</v>
      </c>
      <c r="B29" s="54">
        <v>8</v>
      </c>
      <c r="C29" s="55"/>
      <c r="D29" s="50"/>
      <c r="E29" s="13" t="s">
        <v>11</v>
      </c>
      <c r="F29" s="14">
        <f>10^F27</f>
        <v>1.7807144725110007</v>
      </c>
      <c r="J29" s="54">
        <v>8</v>
      </c>
      <c r="K29" s="55"/>
      <c r="M29" s="13" t="s">
        <v>11</v>
      </c>
      <c r="N29" s="14">
        <f>10^N27</f>
        <v>1.7809210015314192</v>
      </c>
      <c r="Q29" s="54">
        <v>8</v>
      </c>
      <c r="R29" s="55"/>
      <c r="T29" s="13" t="s">
        <v>11</v>
      </c>
      <c r="U29" s="14">
        <f>10^U27</f>
        <v>1.7647451876959235</v>
      </c>
    </row>
    <row r="30" spans="1:21" ht="15.75" x14ac:dyDescent="0.3">
      <c r="A30" t="s">
        <v>3</v>
      </c>
      <c r="B30" s="54">
        <v>9</v>
      </c>
      <c r="C30" s="55"/>
      <c r="D30" s="50"/>
      <c r="E30" s="15" t="s">
        <v>13</v>
      </c>
      <c r="F30" s="9">
        <f>10^F28</f>
        <v>1.5530818141479157E-5</v>
      </c>
      <c r="J30" s="54">
        <v>9</v>
      </c>
      <c r="K30" s="55"/>
      <c r="M30" s="15" t="s">
        <v>13</v>
      </c>
      <c r="N30" s="9">
        <f>10^N28</f>
        <v>1.4483289190359265E-5</v>
      </c>
      <c r="Q30" s="54">
        <v>9</v>
      </c>
      <c r="R30" s="55"/>
      <c r="T30" s="15" t="s">
        <v>13</v>
      </c>
      <c r="U30" s="9">
        <f>10^U28</f>
        <v>2.1395072736697908E-5</v>
      </c>
    </row>
    <row r="31" spans="1:21" x14ac:dyDescent="0.2">
      <c r="A31" t="s">
        <v>3</v>
      </c>
      <c r="B31" s="54">
        <v>10</v>
      </c>
      <c r="C31" s="55"/>
      <c r="D31" s="50"/>
      <c r="E31" s="20" t="s">
        <v>18</v>
      </c>
      <c r="F31" s="7">
        <f>(LOG(F22)-F28)/F27</f>
        <v>25.9693695015178</v>
      </c>
      <c r="J31" s="54">
        <v>10</v>
      </c>
      <c r="K31" s="55"/>
      <c r="M31" s="20" t="s">
        <v>18</v>
      </c>
      <c r="N31" s="7">
        <f>(LOG(N22)-N28)/N27</f>
        <v>26.085147486701665</v>
      </c>
      <c r="Q31" s="54">
        <v>10</v>
      </c>
      <c r="R31" s="55"/>
      <c r="T31" s="20" t="s">
        <v>18</v>
      </c>
      <c r="U31" s="7">
        <f>(LOG(U22)-U28)/U27</f>
        <v>25.817271121282293</v>
      </c>
    </row>
    <row r="32" spans="1:21" x14ac:dyDescent="0.2">
      <c r="A32" t="s">
        <v>3</v>
      </c>
      <c r="B32" s="54">
        <v>11</v>
      </c>
      <c r="C32" s="55"/>
      <c r="D32" s="50"/>
      <c r="E32" s="50"/>
      <c r="F32" s="50"/>
      <c r="J32" s="54">
        <v>11</v>
      </c>
      <c r="K32" s="55"/>
      <c r="Q32" s="54">
        <v>11</v>
      </c>
      <c r="R32" s="55"/>
    </row>
    <row r="33" spans="1:18" x14ac:dyDescent="0.2">
      <c r="A33" t="s">
        <v>3</v>
      </c>
      <c r="B33" s="54">
        <v>12</v>
      </c>
      <c r="C33" s="55"/>
      <c r="D33" s="50"/>
      <c r="E33" s="50"/>
      <c r="F33" s="50"/>
      <c r="J33" s="54">
        <v>12</v>
      </c>
      <c r="K33" s="55"/>
      <c r="Q33" s="54">
        <v>12</v>
      </c>
      <c r="R33" s="55"/>
    </row>
    <row r="34" spans="1:18" x14ac:dyDescent="0.2">
      <c r="A34" t="s">
        <v>3</v>
      </c>
      <c r="B34" s="54">
        <v>13</v>
      </c>
      <c r="C34" s="55"/>
      <c r="D34" s="50"/>
      <c r="E34" s="50"/>
      <c r="F34" s="50"/>
      <c r="J34" s="54">
        <v>13</v>
      </c>
      <c r="K34" s="55"/>
      <c r="Q34" s="54">
        <v>13</v>
      </c>
      <c r="R34" s="55"/>
    </row>
    <row r="35" spans="1:18" x14ac:dyDescent="0.2">
      <c r="A35" t="s">
        <v>3</v>
      </c>
      <c r="B35" s="54">
        <v>14</v>
      </c>
      <c r="C35" s="55"/>
      <c r="D35" s="50"/>
      <c r="E35" s="50"/>
      <c r="F35" s="50"/>
      <c r="J35" s="54">
        <v>14</v>
      </c>
      <c r="K35" s="55"/>
      <c r="Q35" s="54">
        <v>14</v>
      </c>
      <c r="R35" s="55"/>
    </row>
    <row r="36" spans="1:18" x14ac:dyDescent="0.2">
      <c r="A36" t="s">
        <v>3</v>
      </c>
      <c r="B36" s="54">
        <v>15</v>
      </c>
      <c r="C36" s="55"/>
      <c r="D36" s="50"/>
      <c r="E36" s="50"/>
      <c r="F36" s="50"/>
      <c r="J36" s="54">
        <v>15</v>
      </c>
      <c r="K36" s="55"/>
      <c r="Q36" s="54">
        <v>15</v>
      </c>
      <c r="R36" s="55"/>
    </row>
    <row r="37" spans="1:18" x14ac:dyDescent="0.2">
      <c r="A37" t="s">
        <v>3</v>
      </c>
      <c r="B37" s="54">
        <v>16</v>
      </c>
      <c r="C37" s="55"/>
      <c r="D37" s="50"/>
      <c r="E37" s="50"/>
      <c r="F37" s="50"/>
      <c r="J37" s="54">
        <v>16</v>
      </c>
      <c r="K37" s="55"/>
      <c r="Q37" s="54">
        <v>16</v>
      </c>
      <c r="R37" s="55"/>
    </row>
    <row r="38" spans="1:18" x14ac:dyDescent="0.2">
      <c r="A38" t="s">
        <v>3</v>
      </c>
      <c r="B38" s="54">
        <v>17</v>
      </c>
      <c r="C38" s="55"/>
      <c r="D38" s="50"/>
      <c r="E38" s="50"/>
      <c r="F38" s="50"/>
      <c r="J38" s="54">
        <v>17</v>
      </c>
      <c r="K38" s="55"/>
      <c r="Q38" s="54">
        <v>17</v>
      </c>
      <c r="R38" s="55"/>
    </row>
    <row r="39" spans="1:18" x14ac:dyDescent="0.2">
      <c r="A39" t="s">
        <v>3</v>
      </c>
      <c r="B39" s="54">
        <v>18</v>
      </c>
      <c r="C39" s="55"/>
      <c r="D39" s="50"/>
      <c r="E39" s="50"/>
      <c r="F39" s="50"/>
      <c r="J39" s="54">
        <v>18</v>
      </c>
      <c r="K39" s="55"/>
      <c r="Q39" s="54">
        <v>18</v>
      </c>
      <c r="R39" s="55"/>
    </row>
    <row r="40" spans="1:18" x14ac:dyDescent="0.2">
      <c r="A40" t="s">
        <v>3</v>
      </c>
      <c r="B40" s="54">
        <v>19</v>
      </c>
      <c r="C40" s="55"/>
      <c r="D40" s="50"/>
      <c r="E40" s="50"/>
      <c r="F40" s="50"/>
      <c r="J40" s="54">
        <v>19</v>
      </c>
      <c r="K40" s="55"/>
      <c r="Q40" s="54">
        <v>19</v>
      </c>
      <c r="R40" s="55"/>
    </row>
    <row r="41" spans="1:18" ht="15" x14ac:dyDescent="0.25">
      <c r="A41" t="s">
        <v>3</v>
      </c>
      <c r="B41" s="56">
        <v>20</v>
      </c>
      <c r="C41" s="55"/>
      <c r="D41" s="50"/>
      <c r="E41" s="50"/>
      <c r="F41" s="50"/>
      <c r="G41" s="21"/>
      <c r="H41" s="21"/>
      <c r="J41" s="56">
        <v>20</v>
      </c>
      <c r="K41" s="55"/>
      <c r="Q41" s="56">
        <v>20</v>
      </c>
      <c r="R41" s="55"/>
    </row>
    <row r="42" spans="1:18" x14ac:dyDescent="0.2">
      <c r="A42" t="s">
        <v>3</v>
      </c>
      <c r="B42" s="54">
        <v>21</v>
      </c>
      <c r="C42" s="55"/>
      <c r="D42" s="50"/>
      <c r="E42" s="50"/>
      <c r="F42" s="50"/>
      <c r="J42" s="54">
        <v>21</v>
      </c>
      <c r="K42" s="55"/>
      <c r="Q42" s="54">
        <v>21</v>
      </c>
      <c r="R42" s="55"/>
    </row>
    <row r="43" spans="1:18" x14ac:dyDescent="0.2">
      <c r="A43" t="s">
        <v>3</v>
      </c>
      <c r="B43" s="54">
        <v>22</v>
      </c>
      <c r="C43" s="55"/>
      <c r="D43" s="50"/>
      <c r="E43" s="50"/>
      <c r="F43" s="50"/>
      <c r="J43" s="54">
        <v>22</v>
      </c>
      <c r="K43" s="55"/>
      <c r="Q43" s="54">
        <v>22</v>
      </c>
      <c r="R43" s="55"/>
    </row>
    <row r="44" spans="1:18" x14ac:dyDescent="0.2">
      <c r="A44" t="s">
        <v>3</v>
      </c>
      <c r="B44" s="54">
        <v>23</v>
      </c>
      <c r="C44" s="55">
        <v>3.14424994370665</v>
      </c>
      <c r="D44" s="50"/>
      <c r="E44" s="50"/>
      <c r="F44" s="50"/>
      <c r="J44" s="54">
        <v>23</v>
      </c>
      <c r="K44" s="55"/>
      <c r="Q44" s="54">
        <v>23</v>
      </c>
      <c r="R44" s="55">
        <v>7.3131725322914498</v>
      </c>
    </row>
    <row r="45" spans="1:18" x14ac:dyDescent="0.2">
      <c r="A45" t="s">
        <v>3</v>
      </c>
      <c r="B45" s="54">
        <v>24</v>
      </c>
      <c r="C45" s="55">
        <v>14.2669716752089</v>
      </c>
      <c r="D45" s="50"/>
      <c r="E45" s="50"/>
      <c r="F45" s="50"/>
      <c r="J45" s="54">
        <v>24</v>
      </c>
      <c r="K45" s="55">
        <v>12.1277611159512</v>
      </c>
      <c r="Q45" s="54">
        <v>24</v>
      </c>
      <c r="R45" s="55">
        <v>7.8612681578633801</v>
      </c>
    </row>
    <row r="46" spans="1:18" x14ac:dyDescent="0.2">
      <c r="A46" t="s">
        <v>3</v>
      </c>
      <c r="B46" s="54">
        <v>25</v>
      </c>
      <c r="C46" s="55">
        <v>20.484039677141499</v>
      </c>
      <c r="D46" s="50"/>
      <c r="E46" s="50"/>
      <c r="F46" s="50"/>
      <c r="J46" s="54">
        <v>25</v>
      </c>
      <c r="K46" s="55">
        <v>20.449794670782499</v>
      </c>
      <c r="Q46" s="54">
        <v>25</v>
      </c>
      <c r="R46" s="55">
        <v>31.3853833453873</v>
      </c>
    </row>
    <row r="47" spans="1:18" x14ac:dyDescent="0.2">
      <c r="A47" t="s">
        <v>3</v>
      </c>
      <c r="B47" s="54">
        <v>26</v>
      </c>
      <c r="C47" s="55">
        <v>47.770064419727099</v>
      </c>
      <c r="D47" s="50"/>
      <c r="E47" s="50"/>
      <c r="F47" s="50"/>
      <c r="J47" s="54">
        <v>26</v>
      </c>
      <c r="K47" s="55">
        <v>41.225692727856803</v>
      </c>
      <c r="Q47" s="54">
        <v>26</v>
      </c>
      <c r="R47" s="55">
        <v>53.265495688753603</v>
      </c>
    </row>
    <row r="48" spans="1:18" x14ac:dyDescent="0.2">
      <c r="A48" t="s">
        <v>3</v>
      </c>
      <c r="B48" s="54">
        <v>27</v>
      </c>
      <c r="C48" s="55">
        <v>87.734213515198505</v>
      </c>
      <c r="D48" s="50"/>
      <c r="E48" s="50"/>
      <c r="F48" s="50"/>
      <c r="J48" s="54">
        <v>27</v>
      </c>
      <c r="K48" s="55">
        <v>82.1242148805418</v>
      </c>
      <c r="Q48" s="54">
        <v>27</v>
      </c>
      <c r="R48" s="55">
        <v>101.763958965885</v>
      </c>
    </row>
    <row r="49" spans="1:18" x14ac:dyDescent="0.2">
      <c r="A49" t="s">
        <v>3</v>
      </c>
      <c r="B49" s="54">
        <v>28</v>
      </c>
      <c r="C49" s="55">
        <v>167.91614570894399</v>
      </c>
      <c r="D49" s="50"/>
      <c r="E49" s="50"/>
      <c r="F49" s="50"/>
      <c r="J49" s="54">
        <v>28</v>
      </c>
      <c r="K49" s="55">
        <v>157.79508355006101</v>
      </c>
      <c r="Q49" s="54">
        <v>28</v>
      </c>
      <c r="R49" s="55">
        <v>175.907952622506</v>
      </c>
    </row>
    <row r="50" spans="1:18" x14ac:dyDescent="0.2">
      <c r="A50" t="s">
        <v>3</v>
      </c>
      <c r="B50" s="54">
        <v>29</v>
      </c>
      <c r="C50" s="55">
        <v>292.50008852078099</v>
      </c>
      <c r="D50" s="50"/>
      <c r="E50" s="50"/>
      <c r="F50" s="50"/>
      <c r="J50" s="54">
        <v>29</v>
      </c>
      <c r="K50" s="55">
        <v>270.77924782261903</v>
      </c>
      <c r="Q50" s="54">
        <v>29</v>
      </c>
      <c r="R50" s="55">
        <v>307.710664624439</v>
      </c>
    </row>
    <row r="51" spans="1:18" x14ac:dyDescent="0.2">
      <c r="A51" t="s">
        <v>3</v>
      </c>
      <c r="B51" s="54">
        <v>30</v>
      </c>
      <c r="C51" s="55">
        <v>499.04391781671899</v>
      </c>
      <c r="D51" s="50"/>
      <c r="E51" s="50"/>
      <c r="F51" s="50"/>
      <c r="J51" s="54">
        <v>30</v>
      </c>
      <c r="K51" s="55">
        <v>469.65553533881501</v>
      </c>
      <c r="Q51" s="54">
        <v>30</v>
      </c>
      <c r="R51" s="55">
        <v>524.30225706143699</v>
      </c>
    </row>
    <row r="52" spans="1:18" x14ac:dyDescent="0.2">
      <c r="A52" t="s">
        <v>3</v>
      </c>
      <c r="B52" s="54">
        <v>31</v>
      </c>
      <c r="C52" s="55">
        <v>843.482908636822</v>
      </c>
      <c r="D52" s="50"/>
      <c r="E52" s="50"/>
      <c r="F52" s="50"/>
      <c r="J52" s="54">
        <v>31</v>
      </c>
      <c r="K52" s="55">
        <v>806.00725974032196</v>
      </c>
      <c r="Q52" s="54">
        <v>31</v>
      </c>
      <c r="R52" s="55">
        <v>881.15581873901294</v>
      </c>
    </row>
    <row r="53" spans="1:18" x14ac:dyDescent="0.2">
      <c r="A53" t="s">
        <v>3</v>
      </c>
      <c r="B53" s="54">
        <v>32</v>
      </c>
      <c r="C53" s="55">
        <v>1266.76766091735</v>
      </c>
      <c r="D53" s="50"/>
      <c r="E53" s="50"/>
      <c r="F53" s="50"/>
      <c r="J53" s="54">
        <v>32</v>
      </c>
      <c r="K53" s="55">
        <v>1254.91205046548</v>
      </c>
      <c r="Q53" s="54">
        <v>32</v>
      </c>
      <c r="R53" s="55">
        <v>1336.66573812095</v>
      </c>
    </row>
    <row r="54" spans="1:18" x14ac:dyDescent="0.2">
      <c r="A54" t="s">
        <v>3</v>
      </c>
      <c r="B54" s="54">
        <v>33</v>
      </c>
      <c r="C54" s="55">
        <v>1649.5624069759799</v>
      </c>
      <c r="D54" s="50"/>
      <c r="E54" s="50"/>
      <c r="F54" s="50"/>
      <c r="J54" s="54">
        <v>33</v>
      </c>
      <c r="K54" s="55">
        <v>1685.0967969298699</v>
      </c>
      <c r="Q54" s="54">
        <v>33</v>
      </c>
      <c r="R54" s="55">
        <v>1757.98070744394</v>
      </c>
    </row>
    <row r="55" spans="1:18" x14ac:dyDescent="0.2">
      <c r="A55" t="s">
        <v>3</v>
      </c>
      <c r="B55" s="54">
        <v>34</v>
      </c>
      <c r="C55" s="55">
        <v>1958.9875779814399</v>
      </c>
      <c r="D55" s="50"/>
      <c r="E55" s="50"/>
      <c r="F55" s="50"/>
      <c r="J55" s="54">
        <v>34</v>
      </c>
      <c r="K55" s="55">
        <v>2054.8012564851501</v>
      </c>
      <c r="Q55" s="54">
        <v>34</v>
      </c>
      <c r="R55" s="55">
        <v>2113.4406369049502</v>
      </c>
    </row>
    <row r="56" spans="1:18" x14ac:dyDescent="0.2">
      <c r="A56" t="s">
        <v>3</v>
      </c>
      <c r="B56" s="54">
        <v>35</v>
      </c>
      <c r="C56" s="55">
        <v>2180.4367565016701</v>
      </c>
      <c r="D56" s="50"/>
      <c r="E56" s="50"/>
      <c r="F56" s="50"/>
      <c r="J56" s="54">
        <v>35</v>
      </c>
      <c r="K56" s="55">
        <v>2332.6937982608101</v>
      </c>
      <c r="Q56" s="54">
        <v>35</v>
      </c>
      <c r="R56" s="55">
        <v>2375.9091898143702</v>
      </c>
    </row>
    <row r="57" spans="1:18" x14ac:dyDescent="0.2">
      <c r="A57" t="s">
        <v>3</v>
      </c>
      <c r="B57" s="54">
        <v>36</v>
      </c>
      <c r="C57" s="55">
        <v>2325.3605350048701</v>
      </c>
      <c r="D57" s="50"/>
      <c r="E57" s="50"/>
      <c r="F57" s="50"/>
      <c r="J57" s="54">
        <v>36</v>
      </c>
      <c r="K57" s="55">
        <v>2520.7421661984099</v>
      </c>
      <c r="Q57" s="54">
        <v>36</v>
      </c>
      <c r="R57" s="55">
        <v>2549.7618328482599</v>
      </c>
    </row>
    <row r="58" spans="1:18" x14ac:dyDescent="0.2">
      <c r="A58" t="s">
        <v>3</v>
      </c>
      <c r="B58" s="54">
        <v>37</v>
      </c>
      <c r="C58" s="55">
        <v>2422.6533758287501</v>
      </c>
      <c r="D58" s="50"/>
      <c r="E58" s="50"/>
      <c r="F58" s="50"/>
      <c r="J58" s="54">
        <v>37</v>
      </c>
      <c r="K58" s="55">
        <v>2645.8334651477599</v>
      </c>
      <c r="Q58" s="54">
        <v>37</v>
      </c>
      <c r="R58" s="55">
        <v>2662.6428020460598</v>
      </c>
    </row>
    <row r="59" spans="1:18" x14ac:dyDescent="0.2">
      <c r="A59" t="s">
        <v>3</v>
      </c>
      <c r="B59" s="54">
        <v>38</v>
      </c>
      <c r="C59" s="55">
        <v>2487.60187807789</v>
      </c>
      <c r="D59" s="50"/>
      <c r="E59" s="50"/>
      <c r="F59" s="50"/>
      <c r="J59" s="54">
        <v>38</v>
      </c>
      <c r="K59" s="55">
        <v>2731.5088787775499</v>
      </c>
      <c r="Q59" s="54">
        <v>38</v>
      </c>
      <c r="R59" s="55">
        <v>2734.2667914522399</v>
      </c>
    </row>
    <row r="60" spans="1:18" x14ac:dyDescent="0.2">
      <c r="A60" t="s">
        <v>3</v>
      </c>
      <c r="B60" s="54">
        <v>39</v>
      </c>
      <c r="C60" s="55">
        <v>2535.7599306172001</v>
      </c>
      <c r="D60" s="50"/>
      <c r="E60" s="50"/>
      <c r="F60" s="50"/>
      <c r="J60" s="54">
        <v>39</v>
      </c>
      <c r="K60" s="55">
        <v>2790.6489102975302</v>
      </c>
      <c r="Q60" s="54">
        <v>39</v>
      </c>
      <c r="R60" s="55">
        <v>2788.0920159115199</v>
      </c>
    </row>
    <row r="61" spans="1:18" x14ac:dyDescent="0.2">
      <c r="A61" t="s">
        <v>3</v>
      </c>
      <c r="B61" s="54">
        <v>40</v>
      </c>
      <c r="C61" s="55">
        <v>2567.9211058452502</v>
      </c>
      <c r="D61" s="50"/>
      <c r="E61" s="50"/>
      <c r="F61" s="50"/>
      <c r="J61" s="54">
        <v>40</v>
      </c>
      <c r="K61" s="55">
        <v>2830.26263580861</v>
      </c>
      <c r="Q61" s="54">
        <v>40</v>
      </c>
      <c r="R61" s="55">
        <v>2827.8232774396502</v>
      </c>
    </row>
    <row r="62" spans="1:18" x14ac:dyDescent="0.2">
      <c r="Q62" s="50"/>
      <c r="R62" s="50"/>
    </row>
    <row r="63" spans="1:18" x14ac:dyDescent="0.2">
      <c r="Q63" s="50"/>
      <c r="R63" s="50"/>
    </row>
    <row r="65" spans="1:19" x14ac:dyDescent="0.2">
      <c r="A65" t="s">
        <v>6</v>
      </c>
      <c r="B65" t="s">
        <v>7</v>
      </c>
      <c r="C65" s="22" t="s">
        <v>14</v>
      </c>
      <c r="D65" s="2" t="s">
        <v>8</v>
      </c>
      <c r="H65"/>
      <c r="I65" t="s">
        <v>6</v>
      </c>
      <c r="J65" t="s">
        <v>7</v>
      </c>
      <c r="K65" s="22" t="s">
        <v>14</v>
      </c>
      <c r="L65" s="2" t="s">
        <v>8</v>
      </c>
      <c r="P65" t="s">
        <v>6</v>
      </c>
      <c r="Q65" t="s">
        <v>7</v>
      </c>
      <c r="R65" s="22" t="s">
        <v>14</v>
      </c>
      <c r="S65" s="2" t="s">
        <v>8</v>
      </c>
    </row>
    <row r="66" spans="1:19" x14ac:dyDescent="0.2">
      <c r="A66">
        <v>1</v>
      </c>
      <c r="B66" t="str">
        <f t="shared" ref="B66:B105" si="0">IF(AND(C22&gt;F$22,C22&lt;F$23),B22,"")</f>
        <v/>
      </c>
      <c r="C66" s="2" t="str">
        <f t="shared" ref="C66:C105" si="1">IF(AND(C22&gt;F$22,C22&lt;F$23),C22,"")</f>
        <v/>
      </c>
      <c r="D66" s="2" t="str">
        <f t="shared" ref="D66:D105" si="2">IF(AND(C22&gt;F$22,C22&lt;F$23),LOG(C22),"")</f>
        <v/>
      </c>
      <c r="H66"/>
      <c r="I66">
        <v>1</v>
      </c>
      <c r="J66" t="str">
        <f t="shared" ref="J66:J104" si="3">IF(AND(K22&gt;N$22,K22&lt;N$23),J22,"")</f>
        <v/>
      </c>
      <c r="K66" t="str">
        <f>IF(AND(K22&gt;N$22,K22&lt;N$23),K22,"")</f>
        <v/>
      </c>
      <c r="L66" t="str">
        <f>IF(AND(K22&gt;N$22,K22&lt;N$23),LOG(K22),"")</f>
        <v/>
      </c>
      <c r="P66">
        <v>1</v>
      </c>
      <c r="Q66" t="str">
        <f t="shared" ref="Q66:Q104" si="4">IF(AND(R22&gt;U$22,R22&lt;U$23),Q22,"")</f>
        <v/>
      </c>
      <c r="R66" t="str">
        <f>IF(AND(R22&gt;U$22,R22&lt;U$23),R22,"")</f>
        <v/>
      </c>
      <c r="S66" t="str">
        <f>IF(AND(R22&gt;U$22,R22&lt;U$23),LOG(R22),"")</f>
        <v/>
      </c>
    </row>
    <row r="67" spans="1:19" x14ac:dyDescent="0.2">
      <c r="A67">
        <v>2</v>
      </c>
      <c r="B67" t="str">
        <f t="shared" si="0"/>
        <v/>
      </c>
      <c r="C67" s="2" t="str">
        <f t="shared" si="1"/>
        <v/>
      </c>
      <c r="D67" s="2" t="str">
        <f t="shared" si="2"/>
        <v/>
      </c>
      <c r="H67"/>
      <c r="I67">
        <v>2</v>
      </c>
      <c r="J67" t="str">
        <f t="shared" si="3"/>
        <v/>
      </c>
      <c r="K67" t="str">
        <f t="shared" ref="K67:K105" si="5">IF(AND(K23&gt;N$22,K23&lt;N$23),K23,"")</f>
        <v/>
      </c>
      <c r="L67" t="str">
        <f t="shared" ref="L67:L105" si="6">IF(AND(K23&gt;N$22,K23&lt;N$23),LOG(K23),"")</f>
        <v/>
      </c>
      <c r="P67">
        <v>2</v>
      </c>
      <c r="Q67" t="str">
        <f t="shared" si="4"/>
        <v/>
      </c>
      <c r="R67" t="str">
        <f t="shared" ref="R67:R105" si="7">IF(AND(R23&gt;U$22,R23&lt;U$23),R23,"")</f>
        <v/>
      </c>
      <c r="S67" t="str">
        <f t="shared" ref="S67:S105" si="8">IF(AND(R23&gt;U$22,R23&lt;U$23),LOG(R23),"")</f>
        <v/>
      </c>
    </row>
    <row r="68" spans="1:19" x14ac:dyDescent="0.2">
      <c r="A68">
        <v>3</v>
      </c>
      <c r="B68" t="str">
        <f t="shared" si="0"/>
        <v/>
      </c>
      <c r="C68" s="2" t="str">
        <f t="shared" si="1"/>
        <v/>
      </c>
      <c r="D68" s="2" t="str">
        <f t="shared" si="2"/>
        <v/>
      </c>
      <c r="H68"/>
      <c r="I68">
        <v>3</v>
      </c>
      <c r="J68" t="str">
        <f t="shared" si="3"/>
        <v/>
      </c>
      <c r="K68" t="str">
        <f t="shared" si="5"/>
        <v/>
      </c>
      <c r="L68" t="str">
        <f t="shared" si="6"/>
        <v/>
      </c>
      <c r="P68">
        <v>3</v>
      </c>
      <c r="Q68" t="str">
        <f t="shared" si="4"/>
        <v/>
      </c>
      <c r="R68" t="str">
        <f t="shared" si="7"/>
        <v/>
      </c>
      <c r="S68" t="str">
        <f t="shared" si="8"/>
        <v/>
      </c>
    </row>
    <row r="69" spans="1:19" x14ac:dyDescent="0.2">
      <c r="A69">
        <v>4</v>
      </c>
      <c r="B69" t="str">
        <f t="shared" si="0"/>
        <v/>
      </c>
      <c r="C69" s="2" t="str">
        <f t="shared" si="1"/>
        <v/>
      </c>
      <c r="D69" s="2" t="str">
        <f t="shared" si="2"/>
        <v/>
      </c>
      <c r="H69"/>
      <c r="I69">
        <v>4</v>
      </c>
      <c r="J69" t="str">
        <f t="shared" si="3"/>
        <v/>
      </c>
      <c r="K69" t="str">
        <f t="shared" si="5"/>
        <v/>
      </c>
      <c r="L69" t="str">
        <f t="shared" si="6"/>
        <v/>
      </c>
      <c r="P69">
        <v>4</v>
      </c>
      <c r="Q69" t="str">
        <f t="shared" si="4"/>
        <v/>
      </c>
      <c r="R69" t="str">
        <f t="shared" si="7"/>
        <v/>
      </c>
      <c r="S69" t="str">
        <f t="shared" si="8"/>
        <v/>
      </c>
    </row>
    <row r="70" spans="1:19" x14ac:dyDescent="0.2">
      <c r="A70">
        <v>5</v>
      </c>
      <c r="B70" t="str">
        <f t="shared" si="0"/>
        <v/>
      </c>
      <c r="C70" s="2" t="str">
        <f t="shared" si="1"/>
        <v/>
      </c>
      <c r="D70" s="2" t="str">
        <f t="shared" si="2"/>
        <v/>
      </c>
      <c r="H70"/>
      <c r="I70">
        <v>5</v>
      </c>
      <c r="J70" t="str">
        <f t="shared" si="3"/>
        <v/>
      </c>
      <c r="K70" t="str">
        <f t="shared" si="5"/>
        <v/>
      </c>
      <c r="L70" t="str">
        <f t="shared" si="6"/>
        <v/>
      </c>
      <c r="P70">
        <v>5</v>
      </c>
      <c r="Q70" t="str">
        <f t="shared" si="4"/>
        <v/>
      </c>
      <c r="R70" t="str">
        <f t="shared" si="7"/>
        <v/>
      </c>
      <c r="S70" t="str">
        <f t="shared" si="8"/>
        <v/>
      </c>
    </row>
    <row r="71" spans="1:19" x14ac:dyDescent="0.2">
      <c r="A71">
        <v>6</v>
      </c>
      <c r="B71" t="str">
        <f t="shared" si="0"/>
        <v/>
      </c>
      <c r="C71" s="2" t="str">
        <f t="shared" si="1"/>
        <v/>
      </c>
      <c r="D71" s="2" t="str">
        <f t="shared" si="2"/>
        <v/>
      </c>
      <c r="H71"/>
      <c r="I71">
        <v>6</v>
      </c>
      <c r="J71" t="str">
        <f t="shared" si="3"/>
        <v/>
      </c>
      <c r="K71" t="str">
        <f t="shared" si="5"/>
        <v/>
      </c>
      <c r="L71" t="str">
        <f t="shared" si="6"/>
        <v/>
      </c>
      <c r="P71">
        <v>6</v>
      </c>
      <c r="Q71" t="str">
        <f t="shared" si="4"/>
        <v/>
      </c>
      <c r="R71" t="str">
        <f t="shared" si="7"/>
        <v/>
      </c>
      <c r="S71" t="str">
        <f t="shared" si="8"/>
        <v/>
      </c>
    </row>
    <row r="72" spans="1:19" x14ac:dyDescent="0.2">
      <c r="A72">
        <v>7</v>
      </c>
      <c r="B72" t="str">
        <f t="shared" si="0"/>
        <v/>
      </c>
      <c r="C72" s="2" t="str">
        <f t="shared" si="1"/>
        <v/>
      </c>
      <c r="D72" s="2" t="str">
        <f t="shared" si="2"/>
        <v/>
      </c>
      <c r="H72"/>
      <c r="I72">
        <v>7</v>
      </c>
      <c r="J72" t="str">
        <f t="shared" si="3"/>
        <v/>
      </c>
      <c r="K72" t="str">
        <f t="shared" si="5"/>
        <v/>
      </c>
      <c r="L72" t="str">
        <f t="shared" si="6"/>
        <v/>
      </c>
      <c r="P72">
        <v>7</v>
      </c>
      <c r="Q72" t="str">
        <f t="shared" si="4"/>
        <v/>
      </c>
      <c r="R72" t="str">
        <f t="shared" si="7"/>
        <v/>
      </c>
      <c r="S72" t="str">
        <f t="shared" si="8"/>
        <v/>
      </c>
    </row>
    <row r="73" spans="1:19" x14ac:dyDescent="0.2">
      <c r="A73">
        <v>8</v>
      </c>
      <c r="B73" t="str">
        <f t="shared" si="0"/>
        <v/>
      </c>
      <c r="C73" s="2" t="str">
        <f t="shared" si="1"/>
        <v/>
      </c>
      <c r="D73" s="2" t="str">
        <f t="shared" si="2"/>
        <v/>
      </c>
      <c r="H73"/>
      <c r="I73">
        <v>8</v>
      </c>
      <c r="J73" t="str">
        <f t="shared" si="3"/>
        <v/>
      </c>
      <c r="K73" t="str">
        <f t="shared" si="5"/>
        <v/>
      </c>
      <c r="L73" t="str">
        <f t="shared" si="6"/>
        <v/>
      </c>
      <c r="P73">
        <v>8</v>
      </c>
      <c r="Q73" t="str">
        <f t="shared" si="4"/>
        <v/>
      </c>
      <c r="R73" t="str">
        <f t="shared" si="7"/>
        <v/>
      </c>
      <c r="S73" t="str">
        <f t="shared" si="8"/>
        <v/>
      </c>
    </row>
    <row r="74" spans="1:19" x14ac:dyDescent="0.2">
      <c r="A74">
        <v>9</v>
      </c>
      <c r="B74" t="str">
        <f t="shared" si="0"/>
        <v/>
      </c>
      <c r="C74" s="2" t="str">
        <f t="shared" si="1"/>
        <v/>
      </c>
      <c r="D74" s="2" t="str">
        <f t="shared" si="2"/>
        <v/>
      </c>
      <c r="H74"/>
      <c r="I74">
        <v>9</v>
      </c>
      <c r="J74" t="str">
        <f t="shared" si="3"/>
        <v/>
      </c>
      <c r="K74" t="str">
        <f t="shared" si="5"/>
        <v/>
      </c>
      <c r="L74" t="str">
        <f t="shared" si="6"/>
        <v/>
      </c>
      <c r="P74">
        <v>9</v>
      </c>
      <c r="Q74" t="str">
        <f t="shared" si="4"/>
        <v/>
      </c>
      <c r="R74" t="str">
        <f t="shared" si="7"/>
        <v/>
      </c>
      <c r="S74" t="str">
        <f t="shared" si="8"/>
        <v/>
      </c>
    </row>
    <row r="75" spans="1:19" x14ac:dyDescent="0.2">
      <c r="A75">
        <v>10</v>
      </c>
      <c r="B75" t="str">
        <f t="shared" si="0"/>
        <v/>
      </c>
      <c r="C75" s="2" t="str">
        <f t="shared" si="1"/>
        <v/>
      </c>
      <c r="D75" s="2" t="str">
        <f t="shared" si="2"/>
        <v/>
      </c>
      <c r="H75"/>
      <c r="I75">
        <v>10</v>
      </c>
      <c r="J75" t="str">
        <f t="shared" si="3"/>
        <v/>
      </c>
      <c r="K75" t="str">
        <f t="shared" si="5"/>
        <v/>
      </c>
      <c r="L75" t="str">
        <f t="shared" si="6"/>
        <v/>
      </c>
      <c r="P75">
        <v>10</v>
      </c>
      <c r="Q75" t="str">
        <f t="shared" si="4"/>
        <v/>
      </c>
      <c r="R75" t="str">
        <f t="shared" si="7"/>
        <v/>
      </c>
      <c r="S75" t="str">
        <f t="shared" si="8"/>
        <v/>
      </c>
    </row>
    <row r="76" spans="1:19" x14ac:dyDescent="0.2">
      <c r="A76">
        <v>11</v>
      </c>
      <c r="B76" t="str">
        <f t="shared" si="0"/>
        <v/>
      </c>
      <c r="C76" s="2" t="str">
        <f t="shared" si="1"/>
        <v/>
      </c>
      <c r="D76" s="2" t="str">
        <f t="shared" si="2"/>
        <v/>
      </c>
      <c r="H76"/>
      <c r="I76">
        <v>11</v>
      </c>
      <c r="J76" t="str">
        <f t="shared" si="3"/>
        <v/>
      </c>
      <c r="K76" t="str">
        <f t="shared" si="5"/>
        <v/>
      </c>
      <c r="L76" t="str">
        <f t="shared" si="6"/>
        <v/>
      </c>
      <c r="P76">
        <v>11</v>
      </c>
      <c r="Q76" t="str">
        <f t="shared" si="4"/>
        <v/>
      </c>
      <c r="R76" t="str">
        <f t="shared" si="7"/>
        <v/>
      </c>
      <c r="S76" t="str">
        <f t="shared" si="8"/>
        <v/>
      </c>
    </row>
    <row r="77" spans="1:19" x14ac:dyDescent="0.2">
      <c r="A77">
        <v>12</v>
      </c>
      <c r="B77" t="str">
        <f t="shared" si="0"/>
        <v/>
      </c>
      <c r="C77" s="2" t="str">
        <f t="shared" si="1"/>
        <v/>
      </c>
      <c r="D77" s="2" t="str">
        <f t="shared" si="2"/>
        <v/>
      </c>
      <c r="H77"/>
      <c r="I77">
        <v>12</v>
      </c>
      <c r="J77" t="str">
        <f t="shared" si="3"/>
        <v/>
      </c>
      <c r="K77" t="str">
        <f t="shared" si="5"/>
        <v/>
      </c>
      <c r="L77" t="str">
        <f t="shared" si="6"/>
        <v/>
      </c>
      <c r="P77">
        <v>12</v>
      </c>
      <c r="Q77" t="str">
        <f t="shared" si="4"/>
        <v/>
      </c>
      <c r="R77" t="str">
        <f t="shared" si="7"/>
        <v/>
      </c>
      <c r="S77" t="str">
        <f t="shared" si="8"/>
        <v/>
      </c>
    </row>
    <row r="78" spans="1:19" x14ac:dyDescent="0.2">
      <c r="A78">
        <v>13</v>
      </c>
      <c r="B78" t="str">
        <f t="shared" si="0"/>
        <v/>
      </c>
      <c r="C78" s="2" t="str">
        <f t="shared" si="1"/>
        <v/>
      </c>
      <c r="D78" s="2" t="str">
        <f t="shared" si="2"/>
        <v/>
      </c>
      <c r="H78"/>
      <c r="I78">
        <v>13</v>
      </c>
      <c r="J78" t="str">
        <f t="shared" si="3"/>
        <v/>
      </c>
      <c r="K78" t="str">
        <f t="shared" si="5"/>
        <v/>
      </c>
      <c r="L78" t="str">
        <f t="shared" si="6"/>
        <v/>
      </c>
      <c r="P78">
        <v>13</v>
      </c>
      <c r="Q78" t="str">
        <f t="shared" si="4"/>
        <v/>
      </c>
      <c r="R78" t="str">
        <f t="shared" si="7"/>
        <v/>
      </c>
      <c r="S78" t="str">
        <f t="shared" si="8"/>
        <v/>
      </c>
    </row>
    <row r="79" spans="1:19" x14ac:dyDescent="0.2">
      <c r="A79">
        <v>14</v>
      </c>
      <c r="B79" t="str">
        <f t="shared" si="0"/>
        <v/>
      </c>
      <c r="C79" s="2" t="str">
        <f t="shared" si="1"/>
        <v/>
      </c>
      <c r="D79" s="2" t="str">
        <f t="shared" si="2"/>
        <v/>
      </c>
      <c r="H79"/>
      <c r="I79">
        <v>14</v>
      </c>
      <c r="J79" t="str">
        <f t="shared" si="3"/>
        <v/>
      </c>
      <c r="K79" t="str">
        <f t="shared" si="5"/>
        <v/>
      </c>
      <c r="L79" t="str">
        <f t="shared" si="6"/>
        <v/>
      </c>
      <c r="P79">
        <v>14</v>
      </c>
      <c r="Q79" t="str">
        <f t="shared" si="4"/>
        <v/>
      </c>
      <c r="R79" t="str">
        <f t="shared" si="7"/>
        <v/>
      </c>
      <c r="S79" t="str">
        <f t="shared" si="8"/>
        <v/>
      </c>
    </row>
    <row r="80" spans="1:19" x14ac:dyDescent="0.2">
      <c r="A80">
        <v>15</v>
      </c>
      <c r="B80" t="str">
        <f t="shared" si="0"/>
        <v/>
      </c>
      <c r="C80" s="2" t="str">
        <f t="shared" si="1"/>
        <v/>
      </c>
      <c r="D80" s="2" t="str">
        <f t="shared" si="2"/>
        <v/>
      </c>
      <c r="H80"/>
      <c r="I80">
        <v>15</v>
      </c>
      <c r="J80" t="str">
        <f t="shared" si="3"/>
        <v/>
      </c>
      <c r="K80" t="str">
        <f t="shared" si="5"/>
        <v/>
      </c>
      <c r="L80" t="str">
        <f t="shared" si="6"/>
        <v/>
      </c>
      <c r="P80">
        <v>15</v>
      </c>
      <c r="Q80" t="str">
        <f t="shared" si="4"/>
        <v/>
      </c>
      <c r="R80" t="str">
        <f t="shared" si="7"/>
        <v/>
      </c>
      <c r="S80" t="str">
        <f t="shared" si="8"/>
        <v/>
      </c>
    </row>
    <row r="81" spans="1:19" x14ac:dyDescent="0.2">
      <c r="A81">
        <v>16</v>
      </c>
      <c r="B81" t="str">
        <f t="shared" si="0"/>
        <v/>
      </c>
      <c r="C81" s="2" t="str">
        <f t="shared" si="1"/>
        <v/>
      </c>
      <c r="D81" s="2" t="str">
        <f t="shared" si="2"/>
        <v/>
      </c>
      <c r="H81"/>
      <c r="I81">
        <v>16</v>
      </c>
      <c r="J81" t="str">
        <f t="shared" si="3"/>
        <v/>
      </c>
      <c r="K81" t="str">
        <f t="shared" si="5"/>
        <v/>
      </c>
      <c r="L81" t="str">
        <f t="shared" si="6"/>
        <v/>
      </c>
      <c r="P81">
        <v>16</v>
      </c>
      <c r="Q81" t="str">
        <f t="shared" si="4"/>
        <v/>
      </c>
      <c r="R81" t="str">
        <f t="shared" si="7"/>
        <v/>
      </c>
      <c r="S81" t="str">
        <f t="shared" si="8"/>
        <v/>
      </c>
    </row>
    <row r="82" spans="1:19" x14ac:dyDescent="0.2">
      <c r="A82">
        <v>17</v>
      </c>
      <c r="B82" t="str">
        <f t="shared" si="0"/>
        <v/>
      </c>
      <c r="C82" s="2" t="str">
        <f t="shared" si="1"/>
        <v/>
      </c>
      <c r="D82" s="2" t="str">
        <f t="shared" si="2"/>
        <v/>
      </c>
      <c r="H82"/>
      <c r="I82">
        <v>17</v>
      </c>
      <c r="J82" t="str">
        <f t="shared" si="3"/>
        <v/>
      </c>
      <c r="K82" t="str">
        <f t="shared" si="5"/>
        <v/>
      </c>
      <c r="L82" t="str">
        <f t="shared" si="6"/>
        <v/>
      </c>
      <c r="P82">
        <v>17</v>
      </c>
      <c r="Q82" t="str">
        <f t="shared" si="4"/>
        <v/>
      </c>
      <c r="R82" t="str">
        <f t="shared" si="7"/>
        <v/>
      </c>
      <c r="S82" t="str">
        <f t="shared" si="8"/>
        <v/>
      </c>
    </row>
    <row r="83" spans="1:19" x14ac:dyDescent="0.2">
      <c r="A83">
        <v>18</v>
      </c>
      <c r="B83" t="str">
        <f t="shared" si="0"/>
        <v/>
      </c>
      <c r="C83" s="2" t="str">
        <f t="shared" si="1"/>
        <v/>
      </c>
      <c r="D83" s="2" t="str">
        <f t="shared" si="2"/>
        <v/>
      </c>
      <c r="H83"/>
      <c r="I83">
        <v>18</v>
      </c>
      <c r="J83" t="str">
        <f t="shared" si="3"/>
        <v/>
      </c>
      <c r="K83" t="str">
        <f t="shared" si="5"/>
        <v/>
      </c>
      <c r="L83" t="str">
        <f t="shared" si="6"/>
        <v/>
      </c>
      <c r="P83">
        <v>18</v>
      </c>
      <c r="Q83" t="str">
        <f t="shared" si="4"/>
        <v/>
      </c>
      <c r="R83" t="str">
        <f t="shared" si="7"/>
        <v/>
      </c>
      <c r="S83" t="str">
        <f t="shared" si="8"/>
        <v/>
      </c>
    </row>
    <row r="84" spans="1:19" x14ac:dyDescent="0.2">
      <c r="A84">
        <v>19</v>
      </c>
      <c r="B84" t="str">
        <f t="shared" si="0"/>
        <v/>
      </c>
      <c r="C84" s="2" t="str">
        <f t="shared" si="1"/>
        <v/>
      </c>
      <c r="D84" s="2" t="str">
        <f t="shared" si="2"/>
        <v/>
      </c>
      <c r="H84"/>
      <c r="I84">
        <v>19</v>
      </c>
      <c r="J84" t="str">
        <f t="shared" si="3"/>
        <v/>
      </c>
      <c r="K84" t="str">
        <f t="shared" si="5"/>
        <v/>
      </c>
      <c r="L84" t="str">
        <f t="shared" si="6"/>
        <v/>
      </c>
      <c r="P84">
        <v>19</v>
      </c>
      <c r="Q84" t="str">
        <f t="shared" si="4"/>
        <v/>
      </c>
      <c r="R84" t="str">
        <f t="shared" si="7"/>
        <v/>
      </c>
      <c r="S84" t="str">
        <f t="shared" si="8"/>
        <v/>
      </c>
    </row>
    <row r="85" spans="1:19" x14ac:dyDescent="0.2">
      <c r="A85">
        <v>20</v>
      </c>
      <c r="B85" t="str">
        <f t="shared" si="0"/>
        <v/>
      </c>
      <c r="C85" s="2" t="str">
        <f t="shared" si="1"/>
        <v/>
      </c>
      <c r="D85" s="2" t="str">
        <f t="shared" si="2"/>
        <v/>
      </c>
      <c r="H85"/>
      <c r="I85">
        <v>20</v>
      </c>
      <c r="J85" t="str">
        <f t="shared" si="3"/>
        <v/>
      </c>
      <c r="K85" t="str">
        <f t="shared" si="5"/>
        <v/>
      </c>
      <c r="L85" t="str">
        <f t="shared" si="6"/>
        <v/>
      </c>
      <c r="P85">
        <v>20</v>
      </c>
      <c r="Q85" t="str">
        <f t="shared" si="4"/>
        <v/>
      </c>
      <c r="R85" t="str">
        <f t="shared" si="7"/>
        <v/>
      </c>
      <c r="S85" t="str">
        <f t="shared" si="8"/>
        <v/>
      </c>
    </row>
    <row r="86" spans="1:19" x14ac:dyDescent="0.2">
      <c r="A86">
        <v>21</v>
      </c>
      <c r="B86" t="str">
        <f t="shared" si="0"/>
        <v/>
      </c>
      <c r="C86" s="2" t="str">
        <f t="shared" si="1"/>
        <v/>
      </c>
      <c r="D86" s="2" t="str">
        <f t="shared" si="2"/>
        <v/>
      </c>
      <c r="H86"/>
      <c r="I86">
        <v>21</v>
      </c>
      <c r="J86" t="str">
        <f t="shared" si="3"/>
        <v/>
      </c>
      <c r="K86" t="str">
        <f t="shared" si="5"/>
        <v/>
      </c>
      <c r="L86" t="str">
        <f t="shared" si="6"/>
        <v/>
      </c>
      <c r="P86">
        <v>21</v>
      </c>
      <c r="Q86" t="str">
        <f t="shared" si="4"/>
        <v/>
      </c>
      <c r="R86" t="str">
        <f t="shared" si="7"/>
        <v/>
      </c>
      <c r="S86" t="str">
        <f t="shared" si="8"/>
        <v/>
      </c>
    </row>
    <row r="87" spans="1:19" x14ac:dyDescent="0.2">
      <c r="A87">
        <v>22</v>
      </c>
      <c r="B87" t="str">
        <f t="shared" si="0"/>
        <v/>
      </c>
      <c r="C87" s="2" t="str">
        <f t="shared" si="1"/>
        <v/>
      </c>
      <c r="D87" s="2" t="str">
        <f t="shared" si="2"/>
        <v/>
      </c>
      <c r="H87"/>
      <c r="I87">
        <v>22</v>
      </c>
      <c r="J87" t="str">
        <f t="shared" si="3"/>
        <v/>
      </c>
      <c r="K87" t="str">
        <f t="shared" si="5"/>
        <v/>
      </c>
      <c r="L87" t="str">
        <f t="shared" si="6"/>
        <v/>
      </c>
      <c r="P87">
        <v>22</v>
      </c>
      <c r="Q87" t="str">
        <f t="shared" si="4"/>
        <v/>
      </c>
      <c r="R87" t="str">
        <f t="shared" si="7"/>
        <v/>
      </c>
      <c r="S87" t="str">
        <f t="shared" si="8"/>
        <v/>
      </c>
    </row>
    <row r="88" spans="1:19" x14ac:dyDescent="0.2">
      <c r="A88">
        <v>23</v>
      </c>
      <c r="B88" t="str">
        <f t="shared" si="0"/>
        <v/>
      </c>
      <c r="C88" s="2" t="str">
        <f t="shared" si="1"/>
        <v/>
      </c>
      <c r="D88" s="2" t="str">
        <f t="shared" si="2"/>
        <v/>
      </c>
      <c r="H88"/>
      <c r="I88">
        <v>23</v>
      </c>
      <c r="J88" t="str">
        <f t="shared" si="3"/>
        <v/>
      </c>
      <c r="K88" t="str">
        <f t="shared" si="5"/>
        <v/>
      </c>
      <c r="L88" t="str">
        <f t="shared" si="6"/>
        <v/>
      </c>
      <c r="P88">
        <v>23</v>
      </c>
      <c r="Q88" t="str">
        <f t="shared" si="4"/>
        <v/>
      </c>
      <c r="R88" t="str">
        <f t="shared" si="7"/>
        <v/>
      </c>
      <c r="S88" t="str">
        <f t="shared" si="8"/>
        <v/>
      </c>
    </row>
    <row r="89" spans="1:19" x14ac:dyDescent="0.2">
      <c r="A89">
        <v>24</v>
      </c>
      <c r="B89" t="str">
        <f t="shared" si="0"/>
        <v/>
      </c>
      <c r="C89" s="2" t="str">
        <f t="shared" si="1"/>
        <v/>
      </c>
      <c r="D89" s="2" t="str">
        <f t="shared" si="2"/>
        <v/>
      </c>
      <c r="H89"/>
      <c r="I89">
        <v>24</v>
      </c>
      <c r="J89" t="str">
        <f t="shared" si="3"/>
        <v/>
      </c>
      <c r="K89" t="str">
        <f t="shared" si="5"/>
        <v/>
      </c>
      <c r="L89" t="str">
        <f t="shared" si="6"/>
        <v/>
      </c>
      <c r="P89">
        <v>24</v>
      </c>
      <c r="Q89" t="str">
        <f t="shared" si="4"/>
        <v/>
      </c>
      <c r="R89" t="str">
        <f t="shared" si="7"/>
        <v/>
      </c>
      <c r="S89" t="str">
        <f t="shared" si="8"/>
        <v/>
      </c>
    </row>
    <row r="90" spans="1:19" x14ac:dyDescent="0.2">
      <c r="A90">
        <v>25</v>
      </c>
      <c r="B90" t="str">
        <f t="shared" si="0"/>
        <v/>
      </c>
      <c r="C90" s="2" t="str">
        <f t="shared" si="1"/>
        <v/>
      </c>
      <c r="D90" s="2" t="str">
        <f t="shared" si="2"/>
        <v/>
      </c>
      <c r="H90"/>
      <c r="I90">
        <v>25</v>
      </c>
      <c r="J90" t="str">
        <f t="shared" si="3"/>
        <v/>
      </c>
      <c r="K90" t="str">
        <f t="shared" si="5"/>
        <v/>
      </c>
      <c r="L90" t="str">
        <f t="shared" si="6"/>
        <v/>
      </c>
      <c r="P90">
        <v>25</v>
      </c>
      <c r="Q90" t="str">
        <f t="shared" si="4"/>
        <v/>
      </c>
      <c r="R90" t="str">
        <f t="shared" si="7"/>
        <v/>
      </c>
      <c r="S90" t="str">
        <f t="shared" si="8"/>
        <v/>
      </c>
    </row>
    <row r="91" spans="1:19" x14ac:dyDescent="0.2">
      <c r="A91">
        <v>26</v>
      </c>
      <c r="B91" t="str">
        <f t="shared" si="0"/>
        <v/>
      </c>
      <c r="C91" s="2" t="str">
        <f t="shared" si="1"/>
        <v/>
      </c>
      <c r="D91" s="2" t="str">
        <f t="shared" si="2"/>
        <v/>
      </c>
      <c r="H91"/>
      <c r="I91">
        <v>26</v>
      </c>
      <c r="J91" t="str">
        <f t="shared" si="3"/>
        <v/>
      </c>
      <c r="K91" t="str">
        <f t="shared" si="5"/>
        <v/>
      </c>
      <c r="L91" t="str">
        <f t="shared" si="6"/>
        <v/>
      </c>
      <c r="P91">
        <v>26</v>
      </c>
      <c r="Q91">
        <f t="shared" si="4"/>
        <v>26</v>
      </c>
      <c r="R91">
        <f t="shared" si="7"/>
        <v>53.265495688753603</v>
      </c>
      <c r="S91">
        <f t="shared" si="8"/>
        <v>1.7264459729209642</v>
      </c>
    </row>
    <row r="92" spans="1:19" x14ac:dyDescent="0.2">
      <c r="A92">
        <v>27</v>
      </c>
      <c r="B92">
        <f t="shared" si="0"/>
        <v>27</v>
      </c>
      <c r="C92" s="2">
        <f t="shared" si="1"/>
        <v>87.734213515198505</v>
      </c>
      <c r="D92" s="2">
        <f t="shared" si="2"/>
        <v>1.9431689872459215</v>
      </c>
      <c r="H92"/>
      <c r="I92">
        <v>27</v>
      </c>
      <c r="J92">
        <f t="shared" si="3"/>
        <v>27</v>
      </c>
      <c r="K92">
        <f t="shared" si="5"/>
        <v>82.1242148805418</v>
      </c>
      <c r="L92">
        <f t="shared" si="6"/>
        <v>1.914471230669168</v>
      </c>
      <c r="P92">
        <v>27</v>
      </c>
      <c r="Q92">
        <f t="shared" si="4"/>
        <v>27</v>
      </c>
      <c r="R92">
        <f t="shared" si="7"/>
        <v>101.763958965885</v>
      </c>
      <c r="S92">
        <f t="shared" si="8"/>
        <v>2.0075939941729808</v>
      </c>
    </row>
    <row r="93" spans="1:19" x14ac:dyDescent="0.2">
      <c r="A93">
        <v>28</v>
      </c>
      <c r="B93">
        <f t="shared" si="0"/>
        <v>28</v>
      </c>
      <c r="C93" s="2">
        <f t="shared" si="1"/>
        <v>167.91614570894399</v>
      </c>
      <c r="D93" s="2">
        <f t="shared" si="2"/>
        <v>2.2250924570384449</v>
      </c>
      <c r="H93"/>
      <c r="I93">
        <v>28</v>
      </c>
      <c r="J93">
        <f t="shared" si="3"/>
        <v>28</v>
      </c>
      <c r="K93">
        <f t="shared" si="5"/>
        <v>157.79508355006101</v>
      </c>
      <c r="L93">
        <f t="shared" si="6"/>
        <v>2.1980934676925274</v>
      </c>
      <c r="P93">
        <v>28</v>
      </c>
      <c r="Q93">
        <f t="shared" si="4"/>
        <v>28</v>
      </c>
      <c r="R93">
        <f t="shared" si="7"/>
        <v>175.907952622506</v>
      </c>
      <c r="S93">
        <f t="shared" si="8"/>
        <v>2.2452854739202177</v>
      </c>
    </row>
    <row r="94" spans="1:19" x14ac:dyDescent="0.2">
      <c r="A94">
        <v>29</v>
      </c>
      <c r="B94">
        <f t="shared" si="0"/>
        <v>29</v>
      </c>
      <c r="C94" s="2">
        <f t="shared" si="1"/>
        <v>292.50008852078099</v>
      </c>
      <c r="D94" s="2">
        <f t="shared" si="2"/>
        <v>2.4661260018509545</v>
      </c>
      <c r="H94"/>
      <c r="I94">
        <v>29</v>
      </c>
      <c r="J94">
        <f t="shared" si="3"/>
        <v>29</v>
      </c>
      <c r="K94">
        <f t="shared" si="5"/>
        <v>270.77924782261903</v>
      </c>
      <c r="L94">
        <f t="shared" si="6"/>
        <v>2.4326153775113686</v>
      </c>
      <c r="P94">
        <v>29</v>
      </c>
      <c r="Q94">
        <f t="shared" si="4"/>
        <v>29</v>
      </c>
      <c r="R94">
        <f t="shared" si="7"/>
        <v>307.710664624439</v>
      </c>
      <c r="S94">
        <f t="shared" si="8"/>
        <v>2.4881425482698303</v>
      </c>
    </row>
    <row r="95" spans="1:19" x14ac:dyDescent="0.2">
      <c r="A95">
        <v>30</v>
      </c>
      <c r="B95">
        <f t="shared" si="0"/>
        <v>30</v>
      </c>
      <c r="C95" s="2">
        <f t="shared" si="1"/>
        <v>499.04391781671899</v>
      </c>
      <c r="D95" s="2">
        <f t="shared" si="2"/>
        <v>2.698138766918325</v>
      </c>
      <c r="H95"/>
      <c r="I95">
        <v>30</v>
      </c>
      <c r="J95">
        <f t="shared" si="3"/>
        <v>30</v>
      </c>
      <c r="K95">
        <f t="shared" si="5"/>
        <v>469.65553533881501</v>
      </c>
      <c r="L95">
        <f t="shared" si="6"/>
        <v>2.6717794452778052</v>
      </c>
      <c r="P95">
        <v>30</v>
      </c>
      <c r="Q95">
        <f t="shared" si="4"/>
        <v>30</v>
      </c>
      <c r="R95">
        <f t="shared" si="7"/>
        <v>524.30225706143699</v>
      </c>
      <c r="S95">
        <f t="shared" si="8"/>
        <v>2.7195817273059748</v>
      </c>
    </row>
    <row r="96" spans="1:19" x14ac:dyDescent="0.2">
      <c r="A96">
        <v>31</v>
      </c>
      <c r="B96" t="str">
        <f t="shared" si="0"/>
        <v/>
      </c>
      <c r="C96" s="2" t="str">
        <f t="shared" si="1"/>
        <v/>
      </c>
      <c r="D96" s="2" t="str">
        <f t="shared" si="2"/>
        <v/>
      </c>
      <c r="H96"/>
      <c r="I96">
        <v>31</v>
      </c>
      <c r="J96" t="str">
        <f t="shared" si="3"/>
        <v/>
      </c>
      <c r="K96" t="str">
        <f t="shared" si="5"/>
        <v/>
      </c>
      <c r="L96" t="str">
        <f t="shared" si="6"/>
        <v/>
      </c>
      <c r="P96">
        <v>31</v>
      </c>
      <c r="Q96" t="str">
        <f t="shared" si="4"/>
        <v/>
      </c>
      <c r="R96" t="str">
        <f t="shared" si="7"/>
        <v/>
      </c>
      <c r="S96" t="str">
        <f t="shared" si="8"/>
        <v/>
      </c>
    </row>
    <row r="97" spans="1:19" x14ac:dyDescent="0.2">
      <c r="A97">
        <v>32</v>
      </c>
      <c r="B97" t="str">
        <f t="shared" si="0"/>
        <v/>
      </c>
      <c r="C97" s="2" t="str">
        <f t="shared" si="1"/>
        <v/>
      </c>
      <c r="D97" s="2" t="str">
        <f t="shared" si="2"/>
        <v/>
      </c>
      <c r="H97"/>
      <c r="I97">
        <v>32</v>
      </c>
      <c r="J97" t="str">
        <f t="shared" si="3"/>
        <v/>
      </c>
      <c r="K97" t="str">
        <f t="shared" si="5"/>
        <v/>
      </c>
      <c r="L97" t="str">
        <f t="shared" si="6"/>
        <v/>
      </c>
      <c r="P97">
        <v>32</v>
      </c>
      <c r="Q97" t="str">
        <f t="shared" si="4"/>
        <v/>
      </c>
      <c r="R97" t="str">
        <f t="shared" si="7"/>
        <v/>
      </c>
      <c r="S97" t="str">
        <f t="shared" si="8"/>
        <v/>
      </c>
    </row>
    <row r="98" spans="1:19" x14ac:dyDescent="0.2">
      <c r="A98">
        <v>33</v>
      </c>
      <c r="B98" t="str">
        <f t="shared" si="0"/>
        <v/>
      </c>
      <c r="C98" s="2" t="str">
        <f t="shared" si="1"/>
        <v/>
      </c>
      <c r="D98" s="2" t="str">
        <f t="shared" si="2"/>
        <v/>
      </c>
      <c r="H98"/>
      <c r="I98">
        <v>33</v>
      </c>
      <c r="J98" t="str">
        <f t="shared" si="3"/>
        <v/>
      </c>
      <c r="K98" t="str">
        <f t="shared" si="5"/>
        <v/>
      </c>
      <c r="L98" t="str">
        <f t="shared" si="6"/>
        <v/>
      </c>
      <c r="P98">
        <v>33</v>
      </c>
      <c r="Q98" t="str">
        <f t="shared" si="4"/>
        <v/>
      </c>
      <c r="R98" t="str">
        <f t="shared" si="7"/>
        <v/>
      </c>
      <c r="S98" t="str">
        <f t="shared" si="8"/>
        <v/>
      </c>
    </row>
    <row r="99" spans="1:19" x14ac:dyDescent="0.2">
      <c r="A99">
        <v>34</v>
      </c>
      <c r="B99" t="str">
        <f t="shared" si="0"/>
        <v/>
      </c>
      <c r="C99" s="2" t="str">
        <f t="shared" si="1"/>
        <v/>
      </c>
      <c r="D99" s="2" t="str">
        <f t="shared" si="2"/>
        <v/>
      </c>
      <c r="H99"/>
      <c r="I99">
        <v>34</v>
      </c>
      <c r="J99" t="str">
        <f t="shared" si="3"/>
        <v/>
      </c>
      <c r="K99" t="str">
        <f t="shared" si="5"/>
        <v/>
      </c>
      <c r="L99" t="str">
        <f t="shared" si="6"/>
        <v/>
      </c>
      <c r="P99">
        <v>34</v>
      </c>
      <c r="Q99" t="str">
        <f t="shared" si="4"/>
        <v/>
      </c>
      <c r="R99" t="str">
        <f t="shared" si="7"/>
        <v/>
      </c>
      <c r="S99" t="str">
        <f t="shared" si="8"/>
        <v/>
      </c>
    </row>
    <row r="100" spans="1:19" x14ac:dyDescent="0.2">
      <c r="A100">
        <v>35</v>
      </c>
      <c r="B100" t="str">
        <f t="shared" si="0"/>
        <v/>
      </c>
      <c r="C100" s="2" t="str">
        <f t="shared" si="1"/>
        <v/>
      </c>
      <c r="D100" s="2" t="str">
        <f t="shared" si="2"/>
        <v/>
      </c>
      <c r="H100"/>
      <c r="I100">
        <v>35</v>
      </c>
      <c r="J100" t="str">
        <f t="shared" si="3"/>
        <v/>
      </c>
      <c r="K100" t="str">
        <f t="shared" si="5"/>
        <v/>
      </c>
      <c r="L100" t="str">
        <f t="shared" si="6"/>
        <v/>
      </c>
      <c r="P100">
        <v>35</v>
      </c>
      <c r="Q100" t="str">
        <f t="shared" si="4"/>
        <v/>
      </c>
      <c r="R100" t="str">
        <f t="shared" si="7"/>
        <v/>
      </c>
      <c r="S100" t="str">
        <f t="shared" si="8"/>
        <v/>
      </c>
    </row>
    <row r="101" spans="1:19" x14ac:dyDescent="0.2">
      <c r="A101">
        <v>36</v>
      </c>
      <c r="B101" t="str">
        <f t="shared" si="0"/>
        <v/>
      </c>
      <c r="C101" s="2" t="str">
        <f t="shared" si="1"/>
        <v/>
      </c>
      <c r="D101" s="2" t="str">
        <f t="shared" si="2"/>
        <v/>
      </c>
      <c r="H101"/>
      <c r="I101">
        <v>36</v>
      </c>
      <c r="J101" t="str">
        <f t="shared" si="3"/>
        <v/>
      </c>
      <c r="K101" t="str">
        <f t="shared" si="5"/>
        <v/>
      </c>
      <c r="L101" t="str">
        <f t="shared" si="6"/>
        <v/>
      </c>
      <c r="P101">
        <v>36</v>
      </c>
      <c r="Q101" t="str">
        <f t="shared" si="4"/>
        <v/>
      </c>
      <c r="R101" t="str">
        <f t="shared" si="7"/>
        <v/>
      </c>
      <c r="S101" t="str">
        <f t="shared" si="8"/>
        <v/>
      </c>
    </row>
    <row r="102" spans="1:19" x14ac:dyDescent="0.2">
      <c r="A102">
        <v>37</v>
      </c>
      <c r="B102" t="str">
        <f t="shared" si="0"/>
        <v/>
      </c>
      <c r="C102" s="2" t="str">
        <f t="shared" si="1"/>
        <v/>
      </c>
      <c r="D102" s="2" t="str">
        <f t="shared" si="2"/>
        <v/>
      </c>
      <c r="H102"/>
      <c r="I102">
        <v>37</v>
      </c>
      <c r="J102" t="str">
        <f t="shared" si="3"/>
        <v/>
      </c>
      <c r="K102" t="str">
        <f t="shared" si="5"/>
        <v/>
      </c>
      <c r="L102" t="str">
        <f t="shared" si="6"/>
        <v/>
      </c>
      <c r="P102">
        <v>37</v>
      </c>
      <c r="Q102" t="str">
        <f t="shared" si="4"/>
        <v/>
      </c>
      <c r="R102" t="str">
        <f t="shared" si="7"/>
        <v/>
      </c>
      <c r="S102" t="str">
        <f t="shared" si="8"/>
        <v/>
      </c>
    </row>
    <row r="103" spans="1:19" x14ac:dyDescent="0.2">
      <c r="A103">
        <v>38</v>
      </c>
      <c r="B103" t="str">
        <f t="shared" si="0"/>
        <v/>
      </c>
      <c r="C103" s="2" t="str">
        <f t="shared" si="1"/>
        <v/>
      </c>
      <c r="D103" s="2" t="str">
        <f t="shared" si="2"/>
        <v/>
      </c>
      <c r="H103"/>
      <c r="I103">
        <v>38</v>
      </c>
      <c r="J103" t="str">
        <f t="shared" si="3"/>
        <v/>
      </c>
      <c r="K103" t="str">
        <f t="shared" si="5"/>
        <v/>
      </c>
      <c r="L103" t="str">
        <f t="shared" si="6"/>
        <v/>
      </c>
      <c r="P103">
        <v>38</v>
      </c>
      <c r="Q103" t="str">
        <f t="shared" si="4"/>
        <v/>
      </c>
      <c r="R103" t="str">
        <f t="shared" si="7"/>
        <v/>
      </c>
      <c r="S103" t="str">
        <f t="shared" si="8"/>
        <v/>
      </c>
    </row>
    <row r="104" spans="1:19" x14ac:dyDescent="0.2">
      <c r="A104">
        <v>39</v>
      </c>
      <c r="B104" t="str">
        <f t="shared" si="0"/>
        <v/>
      </c>
      <c r="C104" s="2" t="str">
        <f t="shared" si="1"/>
        <v/>
      </c>
      <c r="D104" s="2" t="str">
        <f t="shared" si="2"/>
        <v/>
      </c>
      <c r="H104"/>
      <c r="I104">
        <v>39</v>
      </c>
      <c r="J104" t="str">
        <f t="shared" si="3"/>
        <v/>
      </c>
      <c r="K104" t="str">
        <f t="shared" si="5"/>
        <v/>
      </c>
      <c r="L104" t="str">
        <f t="shared" si="6"/>
        <v/>
      </c>
      <c r="P104">
        <v>39</v>
      </c>
      <c r="Q104" t="str">
        <f t="shared" si="4"/>
        <v/>
      </c>
      <c r="R104" t="str">
        <f t="shared" si="7"/>
        <v/>
      </c>
      <c r="S104" t="str">
        <f t="shared" si="8"/>
        <v/>
      </c>
    </row>
    <row r="105" spans="1:19" x14ac:dyDescent="0.2">
      <c r="A105">
        <v>40</v>
      </c>
      <c r="B105" t="str">
        <f t="shared" si="0"/>
        <v/>
      </c>
      <c r="C105" s="2" t="str">
        <f t="shared" si="1"/>
        <v/>
      </c>
      <c r="D105" s="2" t="str">
        <f t="shared" si="2"/>
        <v/>
      </c>
      <c r="H105"/>
      <c r="I105">
        <v>40</v>
      </c>
      <c r="K105" t="str">
        <f t="shared" si="5"/>
        <v/>
      </c>
      <c r="L105" t="str">
        <f t="shared" si="6"/>
        <v/>
      </c>
      <c r="P105">
        <v>40</v>
      </c>
      <c r="R105" t="str">
        <f t="shared" si="7"/>
        <v/>
      </c>
      <c r="S105" t="str">
        <f t="shared" si="8"/>
        <v/>
      </c>
    </row>
  </sheetData>
  <pageMargins left="0.78740157499999996" right="0.78740157499999996" top="0.984251969" bottom="0.984251969"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0AC1F-92F9-4CF2-B22B-1A7391834CC2}">
  <dimension ref="A1:U105"/>
  <sheetViews>
    <sheetView zoomScale="90" zoomScaleNormal="90" workbookViewId="0">
      <selection activeCell="R63" sqref="Q62:R63"/>
    </sheetView>
  </sheetViews>
  <sheetFormatPr baseColWidth="10" defaultColWidth="9.140625" defaultRowHeight="12.75" x14ac:dyDescent="0.2"/>
  <cols>
    <col min="1" max="1" width="9.140625" customWidth="1"/>
    <col min="2" max="2" width="10.85546875" customWidth="1"/>
    <col min="3" max="4" width="9.140625" style="2" customWidth="1"/>
    <col min="5" max="5" width="11.140625" style="2" customWidth="1"/>
    <col min="6" max="8" width="9.140625" style="2" customWidth="1"/>
    <col min="9" max="9" width="9.140625" customWidth="1"/>
    <col min="10" max="10" width="11.42578125" customWidth="1"/>
    <col min="11" max="11" width="10.7109375" customWidth="1"/>
    <col min="13" max="13" width="10.85546875" customWidth="1"/>
    <col min="20" max="20" width="10.42578125" customWidth="1"/>
    <col min="255" max="264" width="9.140625" customWidth="1"/>
    <col min="265" max="265" width="16.7109375" customWidth="1"/>
    <col min="266" max="266" width="11.42578125" customWidth="1"/>
    <col min="511" max="520" width="9.140625" customWidth="1"/>
    <col min="521" max="521" width="16.7109375" customWidth="1"/>
    <col min="522" max="522" width="11.42578125" customWidth="1"/>
    <col min="767" max="776" width="9.140625" customWidth="1"/>
    <col min="777" max="777" width="16.7109375" customWidth="1"/>
    <col min="778" max="778" width="11.42578125" customWidth="1"/>
    <col min="1023" max="1032" width="9.140625" customWidth="1"/>
    <col min="1033" max="1033" width="16.7109375" customWidth="1"/>
    <col min="1034" max="1034" width="11.42578125" customWidth="1"/>
    <col min="1279" max="1288" width="9.140625" customWidth="1"/>
    <col min="1289" max="1289" width="16.7109375" customWidth="1"/>
    <col min="1290" max="1290" width="11.42578125" customWidth="1"/>
    <col min="1535" max="1544" width="9.140625" customWidth="1"/>
    <col min="1545" max="1545" width="16.7109375" customWidth="1"/>
    <col min="1546" max="1546" width="11.42578125" customWidth="1"/>
    <col min="1791" max="1800" width="9.140625" customWidth="1"/>
    <col min="1801" max="1801" width="16.7109375" customWidth="1"/>
    <col min="1802" max="1802" width="11.42578125" customWidth="1"/>
    <col min="2047" max="2056" width="9.140625" customWidth="1"/>
    <col min="2057" max="2057" width="16.7109375" customWidth="1"/>
    <col min="2058" max="2058" width="11.42578125" customWidth="1"/>
    <col min="2303" max="2312" width="9.140625" customWidth="1"/>
    <col min="2313" max="2313" width="16.7109375" customWidth="1"/>
    <col min="2314" max="2314" width="11.42578125" customWidth="1"/>
    <col min="2559" max="2568" width="9.140625" customWidth="1"/>
    <col min="2569" max="2569" width="16.7109375" customWidth="1"/>
    <col min="2570" max="2570" width="11.42578125" customWidth="1"/>
    <col min="2815" max="2824" width="9.140625" customWidth="1"/>
    <col min="2825" max="2825" width="16.7109375" customWidth="1"/>
    <col min="2826" max="2826" width="11.42578125" customWidth="1"/>
    <col min="3071" max="3080" width="9.140625" customWidth="1"/>
    <col min="3081" max="3081" width="16.7109375" customWidth="1"/>
    <col min="3082" max="3082" width="11.42578125" customWidth="1"/>
    <col min="3327" max="3336" width="9.140625" customWidth="1"/>
    <col min="3337" max="3337" width="16.7109375" customWidth="1"/>
    <col min="3338" max="3338" width="11.42578125" customWidth="1"/>
    <col min="3583" max="3592" width="9.140625" customWidth="1"/>
    <col min="3593" max="3593" width="16.7109375" customWidth="1"/>
    <col min="3594" max="3594" width="11.42578125" customWidth="1"/>
    <col min="3839" max="3848" width="9.140625" customWidth="1"/>
    <col min="3849" max="3849" width="16.7109375" customWidth="1"/>
    <col min="3850" max="3850" width="11.42578125" customWidth="1"/>
    <col min="4095" max="4104" width="9.140625" customWidth="1"/>
    <col min="4105" max="4105" width="16.7109375" customWidth="1"/>
    <col min="4106" max="4106" width="11.42578125" customWidth="1"/>
    <col min="4351" max="4360" width="9.140625" customWidth="1"/>
    <col min="4361" max="4361" width="16.7109375" customWidth="1"/>
    <col min="4362" max="4362" width="11.42578125" customWidth="1"/>
    <col min="4607" max="4616" width="9.140625" customWidth="1"/>
    <col min="4617" max="4617" width="16.7109375" customWidth="1"/>
    <col min="4618" max="4618" width="11.42578125" customWidth="1"/>
    <col min="4863" max="4872" width="9.140625" customWidth="1"/>
    <col min="4873" max="4873" width="16.7109375" customWidth="1"/>
    <col min="4874" max="4874" width="11.42578125" customWidth="1"/>
    <col min="5119" max="5128" width="9.140625" customWidth="1"/>
    <col min="5129" max="5129" width="16.7109375" customWidth="1"/>
    <col min="5130" max="5130" width="11.42578125" customWidth="1"/>
    <col min="5375" max="5384" width="9.140625" customWidth="1"/>
    <col min="5385" max="5385" width="16.7109375" customWidth="1"/>
    <col min="5386" max="5386" width="11.42578125" customWidth="1"/>
    <col min="5631" max="5640" width="9.140625" customWidth="1"/>
    <col min="5641" max="5641" width="16.7109375" customWidth="1"/>
    <col min="5642" max="5642" width="11.42578125" customWidth="1"/>
    <col min="5887" max="5896" width="9.140625" customWidth="1"/>
    <col min="5897" max="5897" width="16.7109375" customWidth="1"/>
    <col min="5898" max="5898" width="11.42578125" customWidth="1"/>
    <col min="6143" max="6152" width="9.140625" customWidth="1"/>
    <col min="6153" max="6153" width="16.7109375" customWidth="1"/>
    <col min="6154" max="6154" width="11.42578125" customWidth="1"/>
    <col min="6399" max="6408" width="9.140625" customWidth="1"/>
    <col min="6409" max="6409" width="16.7109375" customWidth="1"/>
    <col min="6410" max="6410" width="11.42578125" customWidth="1"/>
    <col min="6655" max="6664" width="9.140625" customWidth="1"/>
    <col min="6665" max="6665" width="16.7109375" customWidth="1"/>
    <col min="6666" max="6666" width="11.42578125" customWidth="1"/>
    <col min="6911" max="6920" width="9.140625" customWidth="1"/>
    <col min="6921" max="6921" width="16.7109375" customWidth="1"/>
    <col min="6922" max="6922" width="11.42578125" customWidth="1"/>
    <col min="7167" max="7176" width="9.140625" customWidth="1"/>
    <col min="7177" max="7177" width="16.7109375" customWidth="1"/>
    <col min="7178" max="7178" width="11.42578125" customWidth="1"/>
    <col min="7423" max="7432" width="9.140625" customWidth="1"/>
    <col min="7433" max="7433" width="16.7109375" customWidth="1"/>
    <col min="7434" max="7434" width="11.42578125" customWidth="1"/>
    <col min="7679" max="7688" width="9.140625" customWidth="1"/>
    <col min="7689" max="7689" width="16.7109375" customWidth="1"/>
    <col min="7690" max="7690" width="11.42578125" customWidth="1"/>
    <col min="7935" max="7944" width="9.140625" customWidth="1"/>
    <col min="7945" max="7945" width="16.7109375" customWidth="1"/>
    <col min="7946" max="7946" width="11.42578125" customWidth="1"/>
    <col min="8191" max="8200" width="9.140625" customWidth="1"/>
    <col min="8201" max="8201" width="16.7109375" customWidth="1"/>
    <col min="8202" max="8202" width="11.42578125" customWidth="1"/>
    <col min="8447" max="8456" width="9.140625" customWidth="1"/>
    <col min="8457" max="8457" width="16.7109375" customWidth="1"/>
    <col min="8458" max="8458" width="11.42578125" customWidth="1"/>
    <col min="8703" max="8712" width="9.140625" customWidth="1"/>
    <col min="8713" max="8713" width="16.7109375" customWidth="1"/>
    <col min="8714" max="8714" width="11.42578125" customWidth="1"/>
    <col min="8959" max="8968" width="9.140625" customWidth="1"/>
    <col min="8969" max="8969" width="16.7109375" customWidth="1"/>
    <col min="8970" max="8970" width="11.42578125" customWidth="1"/>
    <col min="9215" max="9224" width="9.140625" customWidth="1"/>
    <col min="9225" max="9225" width="16.7109375" customWidth="1"/>
    <col min="9226" max="9226" width="11.42578125" customWidth="1"/>
    <col min="9471" max="9480" width="9.140625" customWidth="1"/>
    <col min="9481" max="9481" width="16.7109375" customWidth="1"/>
    <col min="9482" max="9482" width="11.42578125" customWidth="1"/>
    <col min="9727" max="9736" width="9.140625" customWidth="1"/>
    <col min="9737" max="9737" width="16.7109375" customWidth="1"/>
    <col min="9738" max="9738" width="11.42578125" customWidth="1"/>
    <col min="9983" max="9992" width="9.140625" customWidth="1"/>
    <col min="9993" max="9993" width="16.7109375" customWidth="1"/>
    <col min="9994" max="9994" width="11.42578125" customWidth="1"/>
    <col min="10239" max="10248" width="9.140625" customWidth="1"/>
    <col min="10249" max="10249" width="16.7109375" customWidth="1"/>
    <col min="10250" max="10250" width="11.42578125" customWidth="1"/>
    <col min="10495" max="10504" width="9.140625" customWidth="1"/>
    <col min="10505" max="10505" width="16.7109375" customWidth="1"/>
    <col min="10506" max="10506" width="11.42578125" customWidth="1"/>
    <col min="10751" max="10760" width="9.140625" customWidth="1"/>
    <col min="10761" max="10761" width="16.7109375" customWidth="1"/>
    <col min="10762" max="10762" width="11.42578125" customWidth="1"/>
    <col min="11007" max="11016" width="9.140625" customWidth="1"/>
    <col min="11017" max="11017" width="16.7109375" customWidth="1"/>
    <col min="11018" max="11018" width="11.42578125" customWidth="1"/>
    <col min="11263" max="11272" width="9.140625" customWidth="1"/>
    <col min="11273" max="11273" width="16.7109375" customWidth="1"/>
    <col min="11274" max="11274" width="11.42578125" customWidth="1"/>
    <col min="11519" max="11528" width="9.140625" customWidth="1"/>
    <col min="11529" max="11529" width="16.7109375" customWidth="1"/>
    <col min="11530" max="11530" width="11.42578125" customWidth="1"/>
    <col min="11775" max="11784" width="9.140625" customWidth="1"/>
    <col min="11785" max="11785" width="16.7109375" customWidth="1"/>
    <col min="11786" max="11786" width="11.42578125" customWidth="1"/>
    <col min="12031" max="12040" width="9.140625" customWidth="1"/>
    <col min="12041" max="12041" width="16.7109375" customWidth="1"/>
    <col min="12042" max="12042" width="11.42578125" customWidth="1"/>
    <col min="12287" max="12296" width="9.140625" customWidth="1"/>
    <col min="12297" max="12297" width="16.7109375" customWidth="1"/>
    <col min="12298" max="12298" width="11.42578125" customWidth="1"/>
    <col min="12543" max="12552" width="9.140625" customWidth="1"/>
    <col min="12553" max="12553" width="16.7109375" customWidth="1"/>
    <col min="12554" max="12554" width="11.42578125" customWidth="1"/>
    <col min="12799" max="12808" width="9.140625" customWidth="1"/>
    <col min="12809" max="12809" width="16.7109375" customWidth="1"/>
    <col min="12810" max="12810" width="11.42578125" customWidth="1"/>
    <col min="13055" max="13064" width="9.140625" customWidth="1"/>
    <col min="13065" max="13065" width="16.7109375" customWidth="1"/>
    <col min="13066" max="13066" width="11.42578125" customWidth="1"/>
    <col min="13311" max="13320" width="9.140625" customWidth="1"/>
    <col min="13321" max="13321" width="16.7109375" customWidth="1"/>
    <col min="13322" max="13322" width="11.42578125" customWidth="1"/>
    <col min="13567" max="13576" width="9.140625" customWidth="1"/>
    <col min="13577" max="13577" width="16.7109375" customWidth="1"/>
    <col min="13578" max="13578" width="11.42578125" customWidth="1"/>
    <col min="13823" max="13832" width="9.140625" customWidth="1"/>
    <col min="13833" max="13833" width="16.7109375" customWidth="1"/>
    <col min="13834" max="13834" width="11.42578125" customWidth="1"/>
    <col min="14079" max="14088" width="9.140625" customWidth="1"/>
    <col min="14089" max="14089" width="16.7109375" customWidth="1"/>
    <col min="14090" max="14090" width="11.42578125" customWidth="1"/>
    <col min="14335" max="14344" width="9.140625" customWidth="1"/>
    <col min="14345" max="14345" width="16.7109375" customWidth="1"/>
    <col min="14346" max="14346" width="11.42578125" customWidth="1"/>
    <col min="14591" max="14600" width="9.140625" customWidth="1"/>
    <col min="14601" max="14601" width="16.7109375" customWidth="1"/>
    <col min="14602" max="14602" width="11.42578125" customWidth="1"/>
    <col min="14847" max="14856" width="9.140625" customWidth="1"/>
    <col min="14857" max="14857" width="16.7109375" customWidth="1"/>
    <col min="14858" max="14858" width="11.42578125" customWidth="1"/>
    <col min="15103" max="15112" width="9.140625" customWidth="1"/>
    <col min="15113" max="15113" width="16.7109375" customWidth="1"/>
    <col min="15114" max="15114" width="11.42578125" customWidth="1"/>
    <col min="15359" max="15368" width="9.140625" customWidth="1"/>
    <col min="15369" max="15369" width="16.7109375" customWidth="1"/>
    <col min="15370" max="15370" width="11.42578125" customWidth="1"/>
    <col min="15615" max="15624" width="9.140625" customWidth="1"/>
    <col min="15625" max="15625" width="16.7109375" customWidth="1"/>
    <col min="15626" max="15626" width="11.42578125" customWidth="1"/>
    <col min="15871" max="15880" width="9.140625" customWidth="1"/>
    <col min="15881" max="15881" width="16.7109375" customWidth="1"/>
    <col min="15882" max="15882" width="11.42578125" customWidth="1"/>
    <col min="16127" max="16136" width="9.140625" customWidth="1"/>
    <col min="16137" max="16137" width="16.7109375" customWidth="1"/>
    <col min="16138" max="16138" width="11.42578125" customWidth="1"/>
  </cols>
  <sheetData>
    <row r="1" spans="10:16" x14ac:dyDescent="0.2">
      <c r="L1" s="1" t="s">
        <v>16</v>
      </c>
    </row>
    <row r="2" spans="10:16" x14ac:dyDescent="0.2">
      <c r="L2" s="1" t="s">
        <v>23</v>
      </c>
    </row>
    <row r="5" spans="10:16" x14ac:dyDescent="0.2">
      <c r="J5" s="17"/>
      <c r="K5" s="18"/>
      <c r="L5" s="18"/>
    </row>
    <row r="7" spans="10:16" x14ac:dyDescent="0.2">
      <c r="P7" s="1"/>
    </row>
    <row r="8" spans="10:16" x14ac:dyDescent="0.2">
      <c r="P8" s="1"/>
    </row>
    <row r="9" spans="10:16" x14ac:dyDescent="0.2">
      <c r="P9" s="1"/>
    </row>
    <row r="10" spans="10:16" x14ac:dyDescent="0.2">
      <c r="P10" s="1"/>
    </row>
    <row r="11" spans="10:16" x14ac:dyDescent="0.2">
      <c r="P11" s="1"/>
    </row>
    <row r="12" spans="10:16" x14ac:dyDescent="0.2">
      <c r="P12" s="1"/>
    </row>
    <row r="13" spans="10:16" x14ac:dyDescent="0.2">
      <c r="P13" s="1"/>
    </row>
    <row r="14" spans="10:16" x14ac:dyDescent="0.2">
      <c r="P14" s="1"/>
    </row>
    <row r="15" spans="10:16" x14ac:dyDescent="0.2">
      <c r="P15" s="1"/>
    </row>
    <row r="16" spans="10:16" x14ac:dyDescent="0.2">
      <c r="P16" s="1"/>
    </row>
    <row r="17" spans="1:21" x14ac:dyDescent="0.2">
      <c r="P17" s="1"/>
    </row>
    <row r="18" spans="1:21" x14ac:dyDescent="0.2">
      <c r="P18" s="1"/>
    </row>
    <row r="19" spans="1:21" x14ac:dyDescent="0.2">
      <c r="P19" s="1"/>
    </row>
    <row r="21" spans="1:21" x14ac:dyDescent="0.2">
      <c r="A21" t="s">
        <v>0</v>
      </c>
      <c r="B21" t="s">
        <v>1</v>
      </c>
      <c r="C21" s="10" t="s">
        <v>19</v>
      </c>
      <c r="D21" s="10"/>
      <c r="E21" s="10"/>
      <c r="F21" s="10"/>
      <c r="J21" t="s">
        <v>1</v>
      </c>
      <c r="K21" s="10" t="s">
        <v>19</v>
      </c>
      <c r="Q21" t="s">
        <v>1</v>
      </c>
      <c r="R21" s="10" t="s">
        <v>19</v>
      </c>
    </row>
    <row r="22" spans="1:21" x14ac:dyDescent="0.2">
      <c r="A22" t="s">
        <v>3</v>
      </c>
      <c r="B22" s="54">
        <v>1</v>
      </c>
      <c r="C22" s="55"/>
      <c r="D22" s="50"/>
      <c r="E22" s="23" t="s">
        <v>4</v>
      </c>
      <c r="F22" s="24">
        <v>50</v>
      </c>
      <c r="J22" s="54">
        <v>1</v>
      </c>
      <c r="K22" s="55">
        <v>2.68912925285986</v>
      </c>
      <c r="M22" s="23" t="s">
        <v>4</v>
      </c>
      <c r="N22" s="24">
        <v>50</v>
      </c>
      <c r="Q22" s="54">
        <v>1</v>
      </c>
      <c r="R22" s="55"/>
      <c r="T22" s="23" t="s">
        <v>4</v>
      </c>
      <c r="U22" s="24">
        <v>50</v>
      </c>
    </row>
    <row r="23" spans="1:21" x14ac:dyDescent="0.2">
      <c r="A23" t="s">
        <v>3</v>
      </c>
      <c r="B23" s="54">
        <v>2</v>
      </c>
      <c r="C23" s="55"/>
      <c r="D23" s="50"/>
      <c r="E23" s="23" t="s">
        <v>5</v>
      </c>
      <c r="F23" s="24">
        <v>800</v>
      </c>
      <c r="J23" s="54">
        <v>2</v>
      </c>
      <c r="K23" s="55">
        <v>0.801876466626254</v>
      </c>
      <c r="M23" s="23" t="s">
        <v>5</v>
      </c>
      <c r="N23" s="24">
        <v>800</v>
      </c>
      <c r="Q23" s="54">
        <v>2</v>
      </c>
      <c r="R23" s="55"/>
      <c r="T23" s="23" t="s">
        <v>5</v>
      </c>
      <c r="U23" s="24">
        <v>800</v>
      </c>
    </row>
    <row r="24" spans="1:21" x14ac:dyDescent="0.2">
      <c r="A24" t="s">
        <v>3</v>
      </c>
      <c r="B24" s="54">
        <v>3</v>
      </c>
      <c r="C24" s="55"/>
      <c r="D24" s="50"/>
      <c r="E24" s="10" t="s">
        <v>17</v>
      </c>
      <c r="F24">
        <f>AVERAGE(F22:F23)</f>
        <v>425</v>
      </c>
      <c r="J24" s="54">
        <v>3</v>
      </c>
      <c r="K24" s="55">
        <v>1.9006252834406001</v>
      </c>
      <c r="M24" s="10" t="s">
        <v>17</v>
      </c>
      <c r="N24">
        <f>AVERAGE(N22:N23)</f>
        <v>425</v>
      </c>
      <c r="Q24" s="54">
        <v>3</v>
      </c>
      <c r="R24" s="55"/>
      <c r="S24" s="10"/>
      <c r="T24" s="10" t="s">
        <v>17</v>
      </c>
      <c r="U24">
        <f>AVERAGE(U22:U23)</f>
        <v>425</v>
      </c>
    </row>
    <row r="25" spans="1:21" x14ac:dyDescent="0.2">
      <c r="A25" t="s">
        <v>3</v>
      </c>
      <c r="B25" s="54">
        <v>4</v>
      </c>
      <c r="C25" s="55"/>
      <c r="D25" s="50"/>
      <c r="J25" s="54">
        <v>4</v>
      </c>
      <c r="K25" s="55">
        <v>5.6415870010878297</v>
      </c>
      <c r="Q25" s="54">
        <v>4</v>
      </c>
      <c r="R25" s="55"/>
    </row>
    <row r="26" spans="1:21" ht="14.25" x14ac:dyDescent="0.2">
      <c r="A26" t="s">
        <v>3</v>
      </c>
      <c r="B26" s="54">
        <v>5</v>
      </c>
      <c r="C26" s="55"/>
      <c r="D26" s="50"/>
      <c r="E26" s="11" t="s">
        <v>9</v>
      </c>
      <c r="F26" s="12">
        <f>CORREL(D66:D105,B66:B105)^2</f>
        <v>0.99868963726837989</v>
      </c>
      <c r="J26" s="54">
        <v>5</v>
      </c>
      <c r="K26" s="55">
        <v>0.91328326812436</v>
      </c>
      <c r="M26" s="11" t="s">
        <v>9</v>
      </c>
      <c r="N26" s="12">
        <f>CORREL(L66:L105,J66:J105)^2</f>
        <v>0.99848491790341665</v>
      </c>
      <c r="Q26" s="54">
        <v>5</v>
      </c>
      <c r="R26" s="55"/>
      <c r="T26" s="11" t="s">
        <v>9</v>
      </c>
      <c r="U26" s="12">
        <f>CORREL(S66:S105,Q66:Q105)^2</f>
        <v>0.99868963726837989</v>
      </c>
    </row>
    <row r="27" spans="1:21" x14ac:dyDescent="0.2">
      <c r="A27" t="s">
        <v>3</v>
      </c>
      <c r="B27" s="54">
        <v>6</v>
      </c>
      <c r="C27" s="55"/>
      <c r="D27" s="50"/>
      <c r="E27" s="11" t="s">
        <v>10</v>
      </c>
      <c r="F27" s="12">
        <f>SLOPE(D66:D105,B66:B105)</f>
        <v>0.25314266126335311</v>
      </c>
      <c r="J27" s="54">
        <v>6</v>
      </c>
      <c r="K27" s="55">
        <v>1.2753183490417499</v>
      </c>
      <c r="M27" s="11" t="s">
        <v>10</v>
      </c>
      <c r="N27" s="12">
        <f>SLOPE(L66:L105,J66:J105)</f>
        <v>0.25017446184847592</v>
      </c>
      <c r="Q27" s="54">
        <v>6</v>
      </c>
      <c r="R27" s="55"/>
      <c r="T27" s="11" t="s">
        <v>10</v>
      </c>
      <c r="U27" s="12">
        <f>SLOPE(S66:S105,Q66:Q105)</f>
        <v>0.25314266126335311</v>
      </c>
    </row>
    <row r="28" spans="1:21" ht="13.5" thickBot="1" x14ac:dyDescent="0.25">
      <c r="A28" t="s">
        <v>3</v>
      </c>
      <c r="B28" s="54">
        <v>7</v>
      </c>
      <c r="C28" s="55"/>
      <c r="D28" s="50"/>
      <c r="E28" s="11" t="s">
        <v>12</v>
      </c>
      <c r="F28" s="12">
        <f>INTERCEPT(D66:D105,B66:B105)</f>
        <v>-3.1771030017182111</v>
      </c>
      <c r="J28" s="54">
        <v>7</v>
      </c>
      <c r="K28" s="55">
        <v>1.6770289282803801</v>
      </c>
      <c r="M28" s="11" t="s">
        <v>12</v>
      </c>
      <c r="N28" s="12">
        <f>INTERCEPT(L66:L105,J66:J105)</f>
        <v>-3.3421229569013073</v>
      </c>
      <c r="Q28" s="54">
        <v>7</v>
      </c>
      <c r="R28" s="55"/>
      <c r="S28" s="19"/>
      <c r="T28" s="11" t="s">
        <v>12</v>
      </c>
      <c r="U28" s="12">
        <f>INTERCEPT(S66:S105,Q66:Q105)</f>
        <v>-3.1771030017182111</v>
      </c>
    </row>
    <row r="29" spans="1:21" ht="13.5" thickBot="1" x14ac:dyDescent="0.25">
      <c r="A29" t="s">
        <v>3</v>
      </c>
      <c r="B29" s="54">
        <v>8</v>
      </c>
      <c r="C29" s="55"/>
      <c r="D29" s="50"/>
      <c r="E29" s="13" t="s">
        <v>11</v>
      </c>
      <c r="F29" s="14">
        <f>10^F27</f>
        <v>1.7911941462308134</v>
      </c>
      <c r="J29" s="54">
        <v>8</v>
      </c>
      <c r="K29" s="55">
        <v>0.94684580188641099</v>
      </c>
      <c r="M29" s="13" t="s">
        <v>11</v>
      </c>
      <c r="N29" s="14">
        <f>10^N27</f>
        <v>1.7789939119458111</v>
      </c>
      <c r="Q29" s="54">
        <v>8</v>
      </c>
      <c r="R29" s="55"/>
      <c r="T29" s="13" t="s">
        <v>11</v>
      </c>
      <c r="U29" s="14">
        <f>10^U27</f>
        <v>1.7911941462308134</v>
      </c>
    </row>
    <row r="30" spans="1:21" ht="15.75" x14ac:dyDescent="0.3">
      <c r="A30" t="s">
        <v>3</v>
      </c>
      <c r="B30" s="54">
        <v>9</v>
      </c>
      <c r="C30" s="55"/>
      <c r="D30" s="50"/>
      <c r="E30" s="15" t="s">
        <v>13</v>
      </c>
      <c r="F30" s="9">
        <f>10^F28</f>
        <v>6.6511539192955498E-4</v>
      </c>
      <c r="J30" s="54">
        <v>9</v>
      </c>
      <c r="K30" s="55"/>
      <c r="M30" s="15" t="s">
        <v>13</v>
      </c>
      <c r="N30" s="9">
        <f>10^N28</f>
        <v>4.5485926274252858E-4</v>
      </c>
      <c r="Q30" s="54">
        <v>9</v>
      </c>
      <c r="R30" s="55"/>
      <c r="T30" s="15" t="s">
        <v>13</v>
      </c>
      <c r="U30" s="9">
        <f>10^U28</f>
        <v>6.6511539192955498E-4</v>
      </c>
    </row>
    <row r="31" spans="1:21" x14ac:dyDescent="0.2">
      <c r="A31" t="s">
        <v>3</v>
      </c>
      <c r="B31" s="54">
        <v>10</v>
      </c>
      <c r="C31" s="55"/>
      <c r="D31" s="50"/>
      <c r="E31" s="20" t="s">
        <v>18</v>
      </c>
      <c r="F31" s="7">
        <f>(LOG(F22)-F28)/F27</f>
        <v>19.262154319304884</v>
      </c>
      <c r="J31" s="54">
        <v>10</v>
      </c>
      <c r="K31" s="55"/>
      <c r="M31" s="20" t="s">
        <v>18</v>
      </c>
      <c r="N31" s="7">
        <f>(LOG(N22)-N28)/N27</f>
        <v>20.150310003626924</v>
      </c>
      <c r="Q31" s="54">
        <v>10</v>
      </c>
      <c r="R31" s="55"/>
      <c r="T31" s="20" t="s">
        <v>18</v>
      </c>
      <c r="U31" s="7">
        <f>(LOG(U22)-U28)/U27</f>
        <v>19.262154319304884</v>
      </c>
    </row>
    <row r="32" spans="1:21" x14ac:dyDescent="0.2">
      <c r="A32" t="s">
        <v>3</v>
      </c>
      <c r="B32" s="54">
        <v>11</v>
      </c>
      <c r="C32" s="55"/>
      <c r="D32" s="50"/>
      <c r="E32" s="50"/>
      <c r="F32" s="50"/>
      <c r="J32" s="54">
        <v>11</v>
      </c>
      <c r="K32" s="55"/>
      <c r="Q32" s="54">
        <v>11</v>
      </c>
      <c r="R32" s="55"/>
    </row>
    <row r="33" spans="1:18" x14ac:dyDescent="0.2">
      <c r="A33" t="s">
        <v>3</v>
      </c>
      <c r="B33" s="54">
        <v>12</v>
      </c>
      <c r="C33" s="55"/>
      <c r="D33" s="50"/>
      <c r="E33" s="50"/>
      <c r="F33" s="50"/>
      <c r="J33" s="54">
        <v>12</v>
      </c>
      <c r="K33" s="55"/>
      <c r="Q33" s="54">
        <v>12</v>
      </c>
      <c r="R33" s="55"/>
    </row>
    <row r="34" spans="1:18" x14ac:dyDescent="0.2">
      <c r="A34" t="s">
        <v>3</v>
      </c>
      <c r="B34" s="54">
        <v>13</v>
      </c>
      <c r="C34" s="55"/>
      <c r="D34" s="50"/>
      <c r="E34" s="50"/>
      <c r="F34" s="50"/>
      <c r="J34" s="54">
        <v>13</v>
      </c>
      <c r="K34" s="55"/>
      <c r="Q34" s="54">
        <v>13</v>
      </c>
      <c r="R34" s="55"/>
    </row>
    <row r="35" spans="1:18" x14ac:dyDescent="0.2">
      <c r="A35" t="s">
        <v>3</v>
      </c>
      <c r="B35" s="54">
        <v>14</v>
      </c>
      <c r="C35" s="55"/>
      <c r="D35" s="50"/>
      <c r="E35" s="50"/>
      <c r="F35" s="50"/>
      <c r="J35" s="54">
        <v>14</v>
      </c>
      <c r="K35" s="55"/>
      <c r="Q35" s="54">
        <v>14</v>
      </c>
      <c r="R35" s="55"/>
    </row>
    <row r="36" spans="1:18" x14ac:dyDescent="0.2">
      <c r="A36" t="s">
        <v>3</v>
      </c>
      <c r="B36" s="54">
        <v>15</v>
      </c>
      <c r="C36" s="55">
        <v>3.0000496471734599</v>
      </c>
      <c r="D36" s="50"/>
      <c r="E36" s="50"/>
      <c r="F36" s="50"/>
      <c r="J36" s="54">
        <v>15</v>
      </c>
      <c r="K36" s="55">
        <v>0.92655050281427997</v>
      </c>
      <c r="Q36" s="54">
        <v>15</v>
      </c>
      <c r="R36" s="55">
        <v>3.0000496471734599</v>
      </c>
    </row>
    <row r="37" spans="1:18" x14ac:dyDescent="0.2">
      <c r="A37" t="s">
        <v>3</v>
      </c>
      <c r="B37" s="54">
        <v>16</v>
      </c>
      <c r="C37" s="55">
        <v>0.197434872316535</v>
      </c>
      <c r="D37" s="50"/>
      <c r="E37" s="50"/>
      <c r="F37" s="50"/>
      <c r="J37" s="54">
        <v>16</v>
      </c>
      <c r="K37" s="55">
        <v>0.40848872165633998</v>
      </c>
      <c r="Q37" s="54">
        <v>16</v>
      </c>
      <c r="R37" s="55">
        <v>0.197434872316535</v>
      </c>
    </row>
    <row r="38" spans="1:18" x14ac:dyDescent="0.2">
      <c r="A38" t="s">
        <v>3</v>
      </c>
      <c r="B38" s="54">
        <v>17</v>
      </c>
      <c r="C38" s="55">
        <v>8.2183819750544007</v>
      </c>
      <c r="D38" s="50"/>
      <c r="E38" s="50"/>
      <c r="F38" s="50"/>
      <c r="J38" s="54">
        <v>17</v>
      </c>
      <c r="K38" s="55">
        <v>0.678181260418114</v>
      </c>
      <c r="Q38" s="54">
        <v>17</v>
      </c>
      <c r="R38" s="55">
        <v>8.2183819750544007</v>
      </c>
    </row>
    <row r="39" spans="1:18" x14ac:dyDescent="0.2">
      <c r="A39" t="s">
        <v>3</v>
      </c>
      <c r="B39" s="54">
        <v>18</v>
      </c>
      <c r="C39" s="55">
        <v>20.013190438175599</v>
      </c>
      <c r="D39" s="50"/>
      <c r="E39" s="50"/>
      <c r="F39" s="50"/>
      <c r="J39" s="54">
        <v>18</v>
      </c>
      <c r="K39" s="55">
        <v>10.6132537385324</v>
      </c>
      <c r="Q39" s="54">
        <v>18</v>
      </c>
      <c r="R39" s="55">
        <v>20.013190438175599</v>
      </c>
    </row>
    <row r="40" spans="1:18" x14ac:dyDescent="0.2">
      <c r="A40" t="s">
        <v>3</v>
      </c>
      <c r="B40" s="54">
        <v>19</v>
      </c>
      <c r="C40" s="55">
        <v>40.2264062217318</v>
      </c>
      <c r="D40" s="50"/>
      <c r="E40" s="50"/>
      <c r="F40" s="50"/>
      <c r="J40" s="54">
        <v>19</v>
      </c>
      <c r="K40" s="55">
        <v>23.825106711133699</v>
      </c>
      <c r="Q40" s="54">
        <v>19</v>
      </c>
      <c r="R40" s="55">
        <v>40.2264062217318</v>
      </c>
    </row>
    <row r="41" spans="1:18" ht="15" x14ac:dyDescent="0.25">
      <c r="A41" t="s">
        <v>3</v>
      </c>
      <c r="B41" s="56">
        <v>20</v>
      </c>
      <c r="C41" s="55">
        <v>74.418288885334704</v>
      </c>
      <c r="D41" s="50"/>
      <c r="E41" s="50"/>
      <c r="F41" s="50"/>
      <c r="G41" s="21"/>
      <c r="H41" s="21"/>
      <c r="J41" s="56">
        <v>20</v>
      </c>
      <c r="K41" s="55">
        <v>40.322659731267798</v>
      </c>
      <c r="Q41" s="56">
        <v>20</v>
      </c>
      <c r="R41" s="55">
        <v>74.418288885334704</v>
      </c>
    </row>
    <row r="42" spans="1:18" x14ac:dyDescent="0.2">
      <c r="A42" t="s">
        <v>3</v>
      </c>
      <c r="B42" s="54">
        <v>21</v>
      </c>
      <c r="C42" s="55">
        <v>141.49070406081</v>
      </c>
      <c r="D42" s="50"/>
      <c r="E42" s="50"/>
      <c r="F42" s="50"/>
      <c r="J42" s="54">
        <v>21</v>
      </c>
      <c r="K42" s="55">
        <v>78.732986025374004</v>
      </c>
      <c r="Q42" s="54">
        <v>21</v>
      </c>
      <c r="R42" s="55">
        <v>141.49070406081</v>
      </c>
    </row>
    <row r="43" spans="1:18" x14ac:dyDescent="0.2">
      <c r="A43" t="s">
        <v>3</v>
      </c>
      <c r="B43" s="54">
        <v>22</v>
      </c>
      <c r="C43" s="55">
        <v>248.110093375107</v>
      </c>
      <c r="D43" s="50"/>
      <c r="E43" s="50"/>
      <c r="F43" s="50"/>
      <c r="J43" s="54">
        <v>22</v>
      </c>
      <c r="K43" s="55">
        <v>146.81285436011601</v>
      </c>
      <c r="Q43" s="54">
        <v>22</v>
      </c>
      <c r="R43" s="55">
        <v>248.110093375107</v>
      </c>
    </row>
    <row r="44" spans="1:18" x14ac:dyDescent="0.2">
      <c r="A44" t="s">
        <v>3</v>
      </c>
      <c r="B44" s="54">
        <v>23</v>
      </c>
      <c r="C44" s="55">
        <v>457.86509944177197</v>
      </c>
      <c r="D44" s="50"/>
      <c r="E44" s="50"/>
      <c r="F44" s="50"/>
      <c r="J44" s="54">
        <v>23</v>
      </c>
      <c r="K44" s="55">
        <v>271.60288997484997</v>
      </c>
      <c r="Q44" s="54">
        <v>23</v>
      </c>
      <c r="R44" s="55">
        <v>457.86509944177197</v>
      </c>
    </row>
    <row r="45" spans="1:18" x14ac:dyDescent="0.2">
      <c r="A45" t="s">
        <v>3</v>
      </c>
      <c r="B45" s="54">
        <v>24</v>
      </c>
      <c r="C45" s="55">
        <v>762.760455942563</v>
      </c>
      <c r="D45" s="50"/>
      <c r="E45" s="50"/>
      <c r="F45" s="50"/>
      <c r="J45" s="54">
        <v>24</v>
      </c>
      <c r="K45" s="55">
        <v>461.70451965462598</v>
      </c>
      <c r="Q45" s="54">
        <v>24</v>
      </c>
      <c r="R45" s="55">
        <v>762.760455942563</v>
      </c>
    </row>
    <row r="46" spans="1:18" x14ac:dyDescent="0.2">
      <c r="A46" t="s">
        <v>3</v>
      </c>
      <c r="B46" s="54">
        <v>25</v>
      </c>
      <c r="C46" s="55">
        <v>1232.0514603660699</v>
      </c>
      <c r="D46" s="50"/>
      <c r="E46" s="50"/>
      <c r="F46" s="50"/>
      <c r="J46" s="54">
        <v>25</v>
      </c>
      <c r="K46" s="55">
        <v>791.09567515298602</v>
      </c>
      <c r="Q46" s="54">
        <v>25</v>
      </c>
      <c r="R46" s="55">
        <v>1232.0514603660699</v>
      </c>
    </row>
    <row r="47" spans="1:18" x14ac:dyDescent="0.2">
      <c r="A47" t="s">
        <v>3</v>
      </c>
      <c r="B47" s="54">
        <v>26</v>
      </c>
      <c r="C47" s="55">
        <v>1671.8779578260701</v>
      </c>
      <c r="D47" s="50"/>
      <c r="E47" s="50"/>
      <c r="F47" s="50"/>
      <c r="J47" s="54">
        <v>26</v>
      </c>
      <c r="K47" s="55">
        <v>1214.28552639686</v>
      </c>
      <c r="Q47" s="54">
        <v>26</v>
      </c>
      <c r="R47" s="55">
        <v>1671.8779578260701</v>
      </c>
    </row>
    <row r="48" spans="1:18" x14ac:dyDescent="0.2">
      <c r="A48" t="s">
        <v>3</v>
      </c>
      <c r="B48" s="54">
        <v>27</v>
      </c>
      <c r="C48" s="55">
        <v>2039.8652633352001</v>
      </c>
      <c r="D48" s="50"/>
      <c r="E48" s="50"/>
      <c r="F48" s="50"/>
      <c r="J48" s="54">
        <v>27</v>
      </c>
      <c r="K48" s="55">
        <v>1651.9589163708499</v>
      </c>
      <c r="Q48" s="54">
        <v>27</v>
      </c>
      <c r="R48" s="55">
        <v>2039.8652633352001</v>
      </c>
    </row>
    <row r="49" spans="1:18" x14ac:dyDescent="0.2">
      <c r="A49" t="s">
        <v>3</v>
      </c>
      <c r="B49" s="54">
        <v>28</v>
      </c>
      <c r="C49" s="55">
        <v>2300.3027516212201</v>
      </c>
      <c r="D49" s="50"/>
      <c r="E49" s="50"/>
      <c r="F49" s="50"/>
      <c r="J49" s="54">
        <v>28</v>
      </c>
      <c r="K49" s="55">
        <v>2010.20906910178</v>
      </c>
      <c r="Q49" s="54">
        <v>28</v>
      </c>
      <c r="R49" s="55">
        <v>2300.3027516212201</v>
      </c>
    </row>
    <row r="50" spans="1:18" x14ac:dyDescent="0.2">
      <c r="A50" t="s">
        <v>3</v>
      </c>
      <c r="B50" s="54">
        <v>29</v>
      </c>
      <c r="C50" s="55">
        <v>2467.1045534981999</v>
      </c>
      <c r="D50" s="50"/>
      <c r="E50" s="50"/>
      <c r="F50" s="50"/>
      <c r="J50" s="54">
        <v>29</v>
      </c>
      <c r="K50" s="55">
        <v>2263.7190530985599</v>
      </c>
      <c r="Q50" s="54">
        <v>29</v>
      </c>
      <c r="R50" s="55">
        <v>2467.1045534981999</v>
      </c>
    </row>
    <row r="51" spans="1:18" x14ac:dyDescent="0.2">
      <c r="A51" t="s">
        <v>3</v>
      </c>
      <c r="B51" s="54">
        <v>30</v>
      </c>
      <c r="C51" s="55">
        <v>2576.30637311906</v>
      </c>
      <c r="D51" s="50"/>
      <c r="E51" s="50"/>
      <c r="F51" s="50"/>
      <c r="J51" s="54">
        <v>30</v>
      </c>
      <c r="K51" s="55">
        <v>2435.9215941285602</v>
      </c>
      <c r="Q51" s="54">
        <v>30</v>
      </c>
      <c r="R51" s="55">
        <v>2576.30637311906</v>
      </c>
    </row>
    <row r="52" spans="1:18" x14ac:dyDescent="0.2">
      <c r="A52" t="s">
        <v>3</v>
      </c>
      <c r="B52" s="54">
        <v>31</v>
      </c>
      <c r="C52" s="55">
        <v>2652.52297568125</v>
      </c>
      <c r="D52" s="50"/>
      <c r="E52" s="50"/>
      <c r="F52" s="50"/>
      <c r="J52" s="54">
        <v>31</v>
      </c>
      <c r="K52" s="55">
        <v>2556.5953999711001</v>
      </c>
      <c r="Q52" s="54">
        <v>31</v>
      </c>
      <c r="R52" s="55">
        <v>2652.52297568125</v>
      </c>
    </row>
    <row r="53" spans="1:18" x14ac:dyDescent="0.2">
      <c r="A53" t="s">
        <v>3</v>
      </c>
      <c r="B53" s="54">
        <v>32</v>
      </c>
      <c r="C53" s="55">
        <v>2705.9041176303199</v>
      </c>
      <c r="D53" s="50"/>
      <c r="E53" s="50"/>
      <c r="F53" s="50"/>
      <c r="J53" s="54">
        <v>32</v>
      </c>
      <c r="K53" s="55">
        <v>2633.9123013560102</v>
      </c>
      <c r="Q53" s="54">
        <v>32</v>
      </c>
      <c r="R53" s="55">
        <v>2705.9041176303199</v>
      </c>
    </row>
    <row r="54" spans="1:18" x14ac:dyDescent="0.2">
      <c r="A54" t="s">
        <v>3</v>
      </c>
      <c r="B54" s="54">
        <v>33</v>
      </c>
      <c r="C54" s="55">
        <v>2739.8863351178602</v>
      </c>
      <c r="D54" s="50"/>
      <c r="E54" s="50"/>
      <c r="F54" s="50"/>
      <c r="J54" s="54">
        <v>33</v>
      </c>
      <c r="K54" s="55">
        <v>2684.0092464914701</v>
      </c>
      <c r="Q54" s="54">
        <v>33</v>
      </c>
      <c r="R54" s="55">
        <v>2739.8863351178602</v>
      </c>
    </row>
    <row r="55" spans="1:18" x14ac:dyDescent="0.2">
      <c r="A55" t="s">
        <v>3</v>
      </c>
      <c r="B55" s="54">
        <v>34</v>
      </c>
      <c r="C55" s="55">
        <v>2763.4701187037699</v>
      </c>
      <c r="D55" s="50"/>
      <c r="E55" s="50"/>
      <c r="F55" s="50"/>
      <c r="J55" s="54">
        <v>34</v>
      </c>
      <c r="K55" s="55">
        <v>2718.9074418653599</v>
      </c>
      <c r="Q55" s="54">
        <v>34</v>
      </c>
      <c r="R55" s="55">
        <v>2763.4701187037699</v>
      </c>
    </row>
    <row r="56" spans="1:18" x14ac:dyDescent="0.2">
      <c r="A56" t="s">
        <v>3</v>
      </c>
      <c r="B56" s="54">
        <v>35</v>
      </c>
      <c r="C56" s="55">
        <v>2780.1318621119399</v>
      </c>
      <c r="D56" s="50"/>
      <c r="E56" s="50"/>
      <c r="F56" s="50"/>
      <c r="J56" s="54">
        <v>35</v>
      </c>
      <c r="K56" s="55">
        <v>2748.1938537442002</v>
      </c>
      <c r="Q56" s="54">
        <v>35</v>
      </c>
      <c r="R56" s="55">
        <v>2780.1318621119399</v>
      </c>
    </row>
    <row r="57" spans="1:18" x14ac:dyDescent="0.2">
      <c r="A57" t="s">
        <v>3</v>
      </c>
      <c r="B57" s="54">
        <v>36</v>
      </c>
      <c r="C57" s="55">
        <v>2791.4494371533301</v>
      </c>
      <c r="D57" s="50"/>
      <c r="E57" s="50"/>
      <c r="F57" s="50"/>
      <c r="J57" s="54">
        <v>36</v>
      </c>
      <c r="K57" s="55">
        <v>2769.6070122812098</v>
      </c>
      <c r="Q57" s="54">
        <v>36</v>
      </c>
      <c r="R57" s="55">
        <v>2791.4494371533301</v>
      </c>
    </row>
    <row r="58" spans="1:18" x14ac:dyDescent="0.2">
      <c r="A58" t="s">
        <v>3</v>
      </c>
      <c r="B58" s="54">
        <v>37</v>
      </c>
      <c r="C58" s="55">
        <v>2803.4553280656401</v>
      </c>
      <c r="D58" s="50"/>
      <c r="E58" s="50"/>
      <c r="F58" s="50"/>
      <c r="J58" s="54">
        <v>37</v>
      </c>
      <c r="K58" s="55">
        <v>2780.7969475507198</v>
      </c>
      <c r="Q58" s="54">
        <v>37</v>
      </c>
      <c r="R58" s="55">
        <v>2803.4553280656401</v>
      </c>
    </row>
    <row r="59" spans="1:18" x14ac:dyDescent="0.2">
      <c r="A59" t="s">
        <v>3</v>
      </c>
      <c r="B59" s="54">
        <v>38</v>
      </c>
      <c r="C59" s="55">
        <v>2812.5153376754902</v>
      </c>
      <c r="D59" s="50"/>
      <c r="E59" s="50"/>
      <c r="F59" s="50"/>
      <c r="J59" s="54">
        <v>38</v>
      </c>
      <c r="K59" s="55">
        <v>2793.7058016319002</v>
      </c>
      <c r="Q59" s="54">
        <v>38</v>
      </c>
      <c r="R59" s="55">
        <v>2812.5153376754902</v>
      </c>
    </row>
    <row r="60" spans="1:18" x14ac:dyDescent="0.2">
      <c r="A60" t="s">
        <v>3</v>
      </c>
      <c r="B60" s="54">
        <v>39</v>
      </c>
      <c r="C60" s="55">
        <v>2820.4095539667301</v>
      </c>
      <c r="D60" s="50"/>
      <c r="E60" s="50"/>
      <c r="F60" s="50"/>
      <c r="J60" s="54">
        <v>39</v>
      </c>
      <c r="K60" s="55">
        <v>2801.8094593340902</v>
      </c>
      <c r="Q60" s="54">
        <v>39</v>
      </c>
      <c r="R60" s="55">
        <v>2820.4095539667301</v>
      </c>
    </row>
    <row r="61" spans="1:18" x14ac:dyDescent="0.2">
      <c r="A61" t="s">
        <v>3</v>
      </c>
      <c r="B61" s="54">
        <v>40</v>
      </c>
      <c r="C61" s="55">
        <v>2825.3661858379101</v>
      </c>
      <c r="D61" s="50"/>
      <c r="E61" s="50"/>
      <c r="F61" s="50"/>
      <c r="J61" s="54">
        <v>40</v>
      </c>
      <c r="K61" s="55">
        <v>2810.44785924089</v>
      </c>
      <c r="Q61" s="54">
        <v>40</v>
      </c>
      <c r="R61" s="55">
        <v>2825.3661858379101</v>
      </c>
    </row>
    <row r="65" spans="1:19" x14ac:dyDescent="0.2">
      <c r="A65" t="s">
        <v>6</v>
      </c>
      <c r="B65" t="s">
        <v>7</v>
      </c>
      <c r="C65" s="22" t="s">
        <v>14</v>
      </c>
      <c r="D65" s="2" t="s">
        <v>8</v>
      </c>
      <c r="H65"/>
      <c r="I65" t="s">
        <v>6</v>
      </c>
      <c r="J65" t="s">
        <v>7</v>
      </c>
      <c r="K65" s="22" t="s">
        <v>14</v>
      </c>
      <c r="L65" s="2" t="s">
        <v>8</v>
      </c>
      <c r="P65" t="s">
        <v>6</v>
      </c>
      <c r="Q65" t="s">
        <v>7</v>
      </c>
      <c r="R65" s="22" t="s">
        <v>14</v>
      </c>
      <c r="S65" s="2" t="s">
        <v>8</v>
      </c>
    </row>
    <row r="66" spans="1:19" x14ac:dyDescent="0.2">
      <c r="A66">
        <v>1</v>
      </c>
      <c r="B66" t="str">
        <f t="shared" ref="B66:B105" si="0">IF(AND(C22&gt;F$22,C22&lt;F$23),B22,"")</f>
        <v/>
      </c>
      <c r="C66" s="2" t="str">
        <f t="shared" ref="C66:C105" si="1">IF(AND(C22&gt;F$22,C22&lt;F$23),C22,"")</f>
        <v/>
      </c>
      <c r="D66" s="2" t="str">
        <f t="shared" ref="D66:D105" si="2">IF(AND(C22&gt;F$22,C22&lt;F$23),LOG(C22),"")</f>
        <v/>
      </c>
      <c r="H66"/>
      <c r="I66">
        <v>1</v>
      </c>
      <c r="J66" t="str">
        <f t="shared" ref="J66:J104" si="3">IF(AND(K22&gt;N$22,K22&lt;N$23),J22,"")</f>
        <v/>
      </c>
      <c r="K66" t="str">
        <f>IF(AND(K22&gt;N$22,K22&lt;N$23),K22,"")</f>
        <v/>
      </c>
      <c r="L66" t="str">
        <f>IF(AND(K22&gt;N$22,K22&lt;N$23),LOG(K22),"")</f>
        <v/>
      </c>
      <c r="P66">
        <v>1</v>
      </c>
      <c r="Q66" t="str">
        <f t="shared" ref="Q66:Q104" si="4">IF(AND(R22&gt;U$22,R22&lt;U$23),Q22,"")</f>
        <v/>
      </c>
      <c r="R66" t="str">
        <f>IF(AND(R22&gt;U$22,R22&lt;U$23),R22,"")</f>
        <v/>
      </c>
      <c r="S66" t="str">
        <f>IF(AND(R22&gt;U$22,R22&lt;U$23),LOG(R22),"")</f>
        <v/>
      </c>
    </row>
    <row r="67" spans="1:19" x14ac:dyDescent="0.2">
      <c r="A67">
        <v>2</v>
      </c>
      <c r="B67" t="str">
        <f t="shared" si="0"/>
        <v/>
      </c>
      <c r="C67" s="2" t="str">
        <f t="shared" si="1"/>
        <v/>
      </c>
      <c r="D67" s="2" t="str">
        <f t="shared" si="2"/>
        <v/>
      </c>
      <c r="H67"/>
      <c r="I67">
        <v>2</v>
      </c>
      <c r="J67" t="str">
        <f t="shared" si="3"/>
        <v/>
      </c>
      <c r="K67" t="str">
        <f t="shared" ref="K67:K105" si="5">IF(AND(K23&gt;N$22,K23&lt;N$23),K23,"")</f>
        <v/>
      </c>
      <c r="L67" t="str">
        <f t="shared" ref="L67:L105" si="6">IF(AND(K23&gt;N$22,K23&lt;N$23),LOG(K23),"")</f>
        <v/>
      </c>
      <c r="P67">
        <v>2</v>
      </c>
      <c r="Q67" t="str">
        <f t="shared" si="4"/>
        <v/>
      </c>
      <c r="R67" t="str">
        <f t="shared" ref="R67:R105" si="7">IF(AND(R23&gt;U$22,R23&lt;U$23),R23,"")</f>
        <v/>
      </c>
      <c r="S67" t="str">
        <f t="shared" ref="S67:S105" si="8">IF(AND(R23&gt;U$22,R23&lt;U$23),LOG(R23),"")</f>
        <v/>
      </c>
    </row>
    <row r="68" spans="1:19" x14ac:dyDescent="0.2">
      <c r="A68">
        <v>3</v>
      </c>
      <c r="B68" t="str">
        <f t="shared" si="0"/>
        <v/>
      </c>
      <c r="C68" s="2" t="str">
        <f t="shared" si="1"/>
        <v/>
      </c>
      <c r="D68" s="2" t="str">
        <f t="shared" si="2"/>
        <v/>
      </c>
      <c r="H68"/>
      <c r="I68">
        <v>3</v>
      </c>
      <c r="J68" t="str">
        <f t="shared" si="3"/>
        <v/>
      </c>
      <c r="K68" t="str">
        <f t="shared" si="5"/>
        <v/>
      </c>
      <c r="L68" t="str">
        <f t="shared" si="6"/>
        <v/>
      </c>
      <c r="P68">
        <v>3</v>
      </c>
      <c r="Q68" t="str">
        <f t="shared" si="4"/>
        <v/>
      </c>
      <c r="R68" t="str">
        <f t="shared" si="7"/>
        <v/>
      </c>
      <c r="S68" t="str">
        <f t="shared" si="8"/>
        <v/>
      </c>
    </row>
    <row r="69" spans="1:19" x14ac:dyDescent="0.2">
      <c r="A69">
        <v>4</v>
      </c>
      <c r="B69" t="str">
        <f t="shared" si="0"/>
        <v/>
      </c>
      <c r="C69" s="2" t="str">
        <f t="shared" si="1"/>
        <v/>
      </c>
      <c r="D69" s="2" t="str">
        <f t="shared" si="2"/>
        <v/>
      </c>
      <c r="H69"/>
      <c r="I69">
        <v>4</v>
      </c>
      <c r="J69" t="str">
        <f t="shared" si="3"/>
        <v/>
      </c>
      <c r="K69" t="str">
        <f t="shared" si="5"/>
        <v/>
      </c>
      <c r="L69" t="str">
        <f t="shared" si="6"/>
        <v/>
      </c>
      <c r="P69">
        <v>4</v>
      </c>
      <c r="Q69" t="str">
        <f t="shared" si="4"/>
        <v/>
      </c>
      <c r="R69" t="str">
        <f t="shared" si="7"/>
        <v/>
      </c>
      <c r="S69" t="str">
        <f t="shared" si="8"/>
        <v/>
      </c>
    </row>
    <row r="70" spans="1:19" x14ac:dyDescent="0.2">
      <c r="A70">
        <v>5</v>
      </c>
      <c r="B70" t="str">
        <f t="shared" si="0"/>
        <v/>
      </c>
      <c r="C70" s="2" t="str">
        <f t="shared" si="1"/>
        <v/>
      </c>
      <c r="D70" s="2" t="str">
        <f t="shared" si="2"/>
        <v/>
      </c>
      <c r="H70"/>
      <c r="I70">
        <v>5</v>
      </c>
      <c r="J70" t="str">
        <f t="shared" si="3"/>
        <v/>
      </c>
      <c r="K70" t="str">
        <f t="shared" si="5"/>
        <v/>
      </c>
      <c r="L70" t="str">
        <f t="shared" si="6"/>
        <v/>
      </c>
      <c r="P70">
        <v>5</v>
      </c>
      <c r="Q70" t="str">
        <f t="shared" si="4"/>
        <v/>
      </c>
      <c r="R70" t="str">
        <f t="shared" si="7"/>
        <v/>
      </c>
      <c r="S70" t="str">
        <f t="shared" si="8"/>
        <v/>
      </c>
    </row>
    <row r="71" spans="1:19" x14ac:dyDescent="0.2">
      <c r="A71">
        <v>6</v>
      </c>
      <c r="B71" t="str">
        <f t="shared" si="0"/>
        <v/>
      </c>
      <c r="C71" s="2" t="str">
        <f t="shared" si="1"/>
        <v/>
      </c>
      <c r="D71" s="2" t="str">
        <f t="shared" si="2"/>
        <v/>
      </c>
      <c r="H71"/>
      <c r="I71">
        <v>6</v>
      </c>
      <c r="J71" t="str">
        <f t="shared" si="3"/>
        <v/>
      </c>
      <c r="K71" t="str">
        <f t="shared" si="5"/>
        <v/>
      </c>
      <c r="L71" t="str">
        <f t="shared" si="6"/>
        <v/>
      </c>
      <c r="P71">
        <v>6</v>
      </c>
      <c r="Q71" t="str">
        <f t="shared" si="4"/>
        <v/>
      </c>
      <c r="R71" t="str">
        <f t="shared" si="7"/>
        <v/>
      </c>
      <c r="S71" t="str">
        <f t="shared" si="8"/>
        <v/>
      </c>
    </row>
    <row r="72" spans="1:19" x14ac:dyDescent="0.2">
      <c r="A72">
        <v>7</v>
      </c>
      <c r="B72" t="str">
        <f t="shared" si="0"/>
        <v/>
      </c>
      <c r="C72" s="2" t="str">
        <f t="shared" si="1"/>
        <v/>
      </c>
      <c r="D72" s="2" t="str">
        <f t="shared" si="2"/>
        <v/>
      </c>
      <c r="H72"/>
      <c r="I72">
        <v>7</v>
      </c>
      <c r="J72" t="str">
        <f t="shared" si="3"/>
        <v/>
      </c>
      <c r="K72" t="str">
        <f t="shared" si="5"/>
        <v/>
      </c>
      <c r="L72" t="str">
        <f t="shared" si="6"/>
        <v/>
      </c>
      <c r="P72">
        <v>7</v>
      </c>
      <c r="Q72" t="str">
        <f t="shared" si="4"/>
        <v/>
      </c>
      <c r="R72" t="str">
        <f t="shared" si="7"/>
        <v/>
      </c>
      <c r="S72" t="str">
        <f t="shared" si="8"/>
        <v/>
      </c>
    </row>
    <row r="73" spans="1:19" x14ac:dyDescent="0.2">
      <c r="A73">
        <v>8</v>
      </c>
      <c r="B73" t="str">
        <f t="shared" si="0"/>
        <v/>
      </c>
      <c r="C73" s="2" t="str">
        <f t="shared" si="1"/>
        <v/>
      </c>
      <c r="D73" s="2" t="str">
        <f t="shared" si="2"/>
        <v/>
      </c>
      <c r="H73"/>
      <c r="I73">
        <v>8</v>
      </c>
      <c r="J73" t="str">
        <f t="shared" si="3"/>
        <v/>
      </c>
      <c r="K73" t="str">
        <f t="shared" si="5"/>
        <v/>
      </c>
      <c r="L73" t="str">
        <f t="shared" si="6"/>
        <v/>
      </c>
      <c r="P73">
        <v>8</v>
      </c>
      <c r="Q73" t="str">
        <f t="shared" si="4"/>
        <v/>
      </c>
      <c r="R73" t="str">
        <f t="shared" si="7"/>
        <v/>
      </c>
      <c r="S73" t="str">
        <f t="shared" si="8"/>
        <v/>
      </c>
    </row>
    <row r="74" spans="1:19" x14ac:dyDescent="0.2">
      <c r="A74">
        <v>9</v>
      </c>
      <c r="B74" t="str">
        <f t="shared" si="0"/>
        <v/>
      </c>
      <c r="C74" s="2" t="str">
        <f t="shared" si="1"/>
        <v/>
      </c>
      <c r="D74" s="2" t="str">
        <f t="shared" si="2"/>
        <v/>
      </c>
      <c r="H74"/>
      <c r="I74">
        <v>9</v>
      </c>
      <c r="J74" t="str">
        <f t="shared" si="3"/>
        <v/>
      </c>
      <c r="K74" t="str">
        <f t="shared" si="5"/>
        <v/>
      </c>
      <c r="L74" t="str">
        <f t="shared" si="6"/>
        <v/>
      </c>
      <c r="P74">
        <v>9</v>
      </c>
      <c r="Q74" t="str">
        <f t="shared" si="4"/>
        <v/>
      </c>
      <c r="R74" t="str">
        <f t="shared" si="7"/>
        <v/>
      </c>
      <c r="S74" t="str">
        <f t="shared" si="8"/>
        <v/>
      </c>
    </row>
    <row r="75" spans="1:19" x14ac:dyDescent="0.2">
      <c r="A75">
        <v>10</v>
      </c>
      <c r="B75" t="str">
        <f t="shared" si="0"/>
        <v/>
      </c>
      <c r="C75" s="2" t="str">
        <f t="shared" si="1"/>
        <v/>
      </c>
      <c r="D75" s="2" t="str">
        <f t="shared" si="2"/>
        <v/>
      </c>
      <c r="H75"/>
      <c r="I75">
        <v>10</v>
      </c>
      <c r="J75" t="str">
        <f t="shared" si="3"/>
        <v/>
      </c>
      <c r="K75" t="str">
        <f t="shared" si="5"/>
        <v/>
      </c>
      <c r="L75" t="str">
        <f t="shared" si="6"/>
        <v/>
      </c>
      <c r="P75">
        <v>10</v>
      </c>
      <c r="Q75" t="str">
        <f t="shared" si="4"/>
        <v/>
      </c>
      <c r="R75" t="str">
        <f t="shared" si="7"/>
        <v/>
      </c>
      <c r="S75" t="str">
        <f t="shared" si="8"/>
        <v/>
      </c>
    </row>
    <row r="76" spans="1:19" x14ac:dyDescent="0.2">
      <c r="A76">
        <v>11</v>
      </c>
      <c r="B76" t="str">
        <f t="shared" si="0"/>
        <v/>
      </c>
      <c r="C76" s="2" t="str">
        <f t="shared" si="1"/>
        <v/>
      </c>
      <c r="D76" s="2" t="str">
        <f t="shared" si="2"/>
        <v/>
      </c>
      <c r="H76"/>
      <c r="I76">
        <v>11</v>
      </c>
      <c r="J76" t="str">
        <f t="shared" si="3"/>
        <v/>
      </c>
      <c r="K76" t="str">
        <f t="shared" si="5"/>
        <v/>
      </c>
      <c r="L76" t="str">
        <f t="shared" si="6"/>
        <v/>
      </c>
      <c r="P76">
        <v>11</v>
      </c>
      <c r="Q76" t="str">
        <f t="shared" si="4"/>
        <v/>
      </c>
      <c r="R76" t="str">
        <f t="shared" si="7"/>
        <v/>
      </c>
      <c r="S76" t="str">
        <f t="shared" si="8"/>
        <v/>
      </c>
    </row>
    <row r="77" spans="1:19" x14ac:dyDescent="0.2">
      <c r="A77">
        <v>12</v>
      </c>
      <c r="B77" t="str">
        <f t="shared" si="0"/>
        <v/>
      </c>
      <c r="C77" s="2" t="str">
        <f t="shared" si="1"/>
        <v/>
      </c>
      <c r="D77" s="2" t="str">
        <f t="shared" si="2"/>
        <v/>
      </c>
      <c r="H77"/>
      <c r="I77">
        <v>12</v>
      </c>
      <c r="J77" t="str">
        <f t="shared" si="3"/>
        <v/>
      </c>
      <c r="K77" t="str">
        <f t="shared" si="5"/>
        <v/>
      </c>
      <c r="L77" t="str">
        <f t="shared" si="6"/>
        <v/>
      </c>
      <c r="P77">
        <v>12</v>
      </c>
      <c r="Q77" t="str">
        <f t="shared" si="4"/>
        <v/>
      </c>
      <c r="R77" t="str">
        <f t="shared" si="7"/>
        <v/>
      </c>
      <c r="S77" t="str">
        <f t="shared" si="8"/>
        <v/>
      </c>
    </row>
    <row r="78" spans="1:19" x14ac:dyDescent="0.2">
      <c r="A78">
        <v>13</v>
      </c>
      <c r="B78" t="str">
        <f t="shared" si="0"/>
        <v/>
      </c>
      <c r="C78" s="2" t="str">
        <f t="shared" si="1"/>
        <v/>
      </c>
      <c r="D78" s="2" t="str">
        <f t="shared" si="2"/>
        <v/>
      </c>
      <c r="H78"/>
      <c r="I78">
        <v>13</v>
      </c>
      <c r="J78" t="str">
        <f t="shared" si="3"/>
        <v/>
      </c>
      <c r="K78" t="str">
        <f t="shared" si="5"/>
        <v/>
      </c>
      <c r="L78" t="str">
        <f t="shared" si="6"/>
        <v/>
      </c>
      <c r="P78">
        <v>13</v>
      </c>
      <c r="Q78" t="str">
        <f t="shared" si="4"/>
        <v/>
      </c>
      <c r="R78" t="str">
        <f t="shared" si="7"/>
        <v/>
      </c>
      <c r="S78" t="str">
        <f t="shared" si="8"/>
        <v/>
      </c>
    </row>
    <row r="79" spans="1:19" x14ac:dyDescent="0.2">
      <c r="A79">
        <v>14</v>
      </c>
      <c r="B79" t="str">
        <f t="shared" si="0"/>
        <v/>
      </c>
      <c r="C79" s="2" t="str">
        <f t="shared" si="1"/>
        <v/>
      </c>
      <c r="D79" s="2" t="str">
        <f t="shared" si="2"/>
        <v/>
      </c>
      <c r="H79"/>
      <c r="I79">
        <v>14</v>
      </c>
      <c r="J79" t="str">
        <f t="shared" si="3"/>
        <v/>
      </c>
      <c r="K79" t="str">
        <f t="shared" si="5"/>
        <v/>
      </c>
      <c r="L79" t="str">
        <f t="shared" si="6"/>
        <v/>
      </c>
      <c r="P79">
        <v>14</v>
      </c>
      <c r="Q79" t="str">
        <f t="shared" si="4"/>
        <v/>
      </c>
      <c r="R79" t="str">
        <f t="shared" si="7"/>
        <v/>
      </c>
      <c r="S79" t="str">
        <f t="shared" si="8"/>
        <v/>
      </c>
    </row>
    <row r="80" spans="1:19" x14ac:dyDescent="0.2">
      <c r="A80">
        <v>15</v>
      </c>
      <c r="B80" t="str">
        <f t="shared" si="0"/>
        <v/>
      </c>
      <c r="C80" s="2" t="str">
        <f t="shared" si="1"/>
        <v/>
      </c>
      <c r="D80" s="2" t="str">
        <f t="shared" si="2"/>
        <v/>
      </c>
      <c r="H80"/>
      <c r="I80">
        <v>15</v>
      </c>
      <c r="J80" t="str">
        <f t="shared" si="3"/>
        <v/>
      </c>
      <c r="K80" t="str">
        <f t="shared" si="5"/>
        <v/>
      </c>
      <c r="L80" t="str">
        <f t="shared" si="6"/>
        <v/>
      </c>
      <c r="P80">
        <v>15</v>
      </c>
      <c r="Q80" t="str">
        <f t="shared" si="4"/>
        <v/>
      </c>
      <c r="R80" t="str">
        <f t="shared" si="7"/>
        <v/>
      </c>
      <c r="S80" t="str">
        <f t="shared" si="8"/>
        <v/>
      </c>
    </row>
    <row r="81" spans="1:19" x14ac:dyDescent="0.2">
      <c r="A81">
        <v>16</v>
      </c>
      <c r="B81" t="str">
        <f t="shared" si="0"/>
        <v/>
      </c>
      <c r="C81" s="2" t="str">
        <f t="shared" si="1"/>
        <v/>
      </c>
      <c r="D81" s="2" t="str">
        <f t="shared" si="2"/>
        <v/>
      </c>
      <c r="H81"/>
      <c r="I81">
        <v>16</v>
      </c>
      <c r="J81" t="str">
        <f t="shared" si="3"/>
        <v/>
      </c>
      <c r="K81" t="str">
        <f t="shared" si="5"/>
        <v/>
      </c>
      <c r="L81" t="str">
        <f t="shared" si="6"/>
        <v/>
      </c>
      <c r="P81">
        <v>16</v>
      </c>
      <c r="Q81" t="str">
        <f t="shared" si="4"/>
        <v/>
      </c>
      <c r="R81" t="str">
        <f t="shared" si="7"/>
        <v/>
      </c>
      <c r="S81" t="str">
        <f t="shared" si="8"/>
        <v/>
      </c>
    </row>
    <row r="82" spans="1:19" x14ac:dyDescent="0.2">
      <c r="A82">
        <v>17</v>
      </c>
      <c r="B82" t="str">
        <f t="shared" si="0"/>
        <v/>
      </c>
      <c r="C82" s="2" t="str">
        <f t="shared" si="1"/>
        <v/>
      </c>
      <c r="D82" s="2" t="str">
        <f t="shared" si="2"/>
        <v/>
      </c>
      <c r="H82"/>
      <c r="I82">
        <v>17</v>
      </c>
      <c r="J82" t="str">
        <f t="shared" si="3"/>
        <v/>
      </c>
      <c r="K82" t="str">
        <f t="shared" si="5"/>
        <v/>
      </c>
      <c r="L82" t="str">
        <f t="shared" si="6"/>
        <v/>
      </c>
      <c r="P82">
        <v>17</v>
      </c>
      <c r="Q82" t="str">
        <f t="shared" si="4"/>
        <v/>
      </c>
      <c r="R82" t="str">
        <f t="shared" si="7"/>
        <v/>
      </c>
      <c r="S82" t="str">
        <f t="shared" si="8"/>
        <v/>
      </c>
    </row>
    <row r="83" spans="1:19" x14ac:dyDescent="0.2">
      <c r="A83">
        <v>18</v>
      </c>
      <c r="B83" t="str">
        <f t="shared" si="0"/>
        <v/>
      </c>
      <c r="C83" s="2" t="str">
        <f t="shared" si="1"/>
        <v/>
      </c>
      <c r="D83" s="2" t="str">
        <f t="shared" si="2"/>
        <v/>
      </c>
      <c r="H83"/>
      <c r="I83">
        <v>18</v>
      </c>
      <c r="J83" t="str">
        <f t="shared" si="3"/>
        <v/>
      </c>
      <c r="K83" t="str">
        <f t="shared" si="5"/>
        <v/>
      </c>
      <c r="L83" t="str">
        <f t="shared" si="6"/>
        <v/>
      </c>
      <c r="P83">
        <v>18</v>
      </c>
      <c r="Q83" t="str">
        <f t="shared" si="4"/>
        <v/>
      </c>
      <c r="R83" t="str">
        <f t="shared" si="7"/>
        <v/>
      </c>
      <c r="S83" t="str">
        <f t="shared" si="8"/>
        <v/>
      </c>
    </row>
    <row r="84" spans="1:19" x14ac:dyDescent="0.2">
      <c r="A84">
        <v>19</v>
      </c>
      <c r="B84" t="str">
        <f t="shared" si="0"/>
        <v/>
      </c>
      <c r="C84" s="2" t="str">
        <f t="shared" si="1"/>
        <v/>
      </c>
      <c r="D84" s="2" t="str">
        <f t="shared" si="2"/>
        <v/>
      </c>
      <c r="H84"/>
      <c r="I84">
        <v>19</v>
      </c>
      <c r="J84" t="str">
        <f t="shared" si="3"/>
        <v/>
      </c>
      <c r="K84" t="str">
        <f t="shared" si="5"/>
        <v/>
      </c>
      <c r="L84" t="str">
        <f t="shared" si="6"/>
        <v/>
      </c>
      <c r="P84">
        <v>19</v>
      </c>
      <c r="Q84" t="str">
        <f t="shared" si="4"/>
        <v/>
      </c>
      <c r="R84" t="str">
        <f t="shared" si="7"/>
        <v/>
      </c>
      <c r="S84" t="str">
        <f t="shared" si="8"/>
        <v/>
      </c>
    </row>
    <row r="85" spans="1:19" x14ac:dyDescent="0.2">
      <c r="A85">
        <v>20</v>
      </c>
      <c r="B85">
        <f t="shared" si="0"/>
        <v>20</v>
      </c>
      <c r="C85" s="2">
        <f t="shared" si="1"/>
        <v>74.418288885334704</v>
      </c>
      <c r="D85" s="2">
        <f t="shared" si="2"/>
        <v>1.8716796799800541</v>
      </c>
      <c r="H85"/>
      <c r="I85">
        <v>20</v>
      </c>
      <c r="J85" t="str">
        <f t="shared" si="3"/>
        <v/>
      </c>
      <c r="K85" t="str">
        <f t="shared" si="5"/>
        <v/>
      </c>
      <c r="L85" t="str">
        <f t="shared" si="6"/>
        <v/>
      </c>
      <c r="P85">
        <v>20</v>
      </c>
      <c r="Q85">
        <f t="shared" si="4"/>
        <v>20</v>
      </c>
      <c r="R85">
        <f t="shared" si="7"/>
        <v>74.418288885334704</v>
      </c>
      <c r="S85">
        <f t="shared" si="8"/>
        <v>1.8716796799800541</v>
      </c>
    </row>
    <row r="86" spans="1:19" x14ac:dyDescent="0.2">
      <c r="A86">
        <v>21</v>
      </c>
      <c r="B86">
        <f t="shared" si="0"/>
        <v>21</v>
      </c>
      <c r="C86" s="2">
        <f t="shared" si="1"/>
        <v>141.49070406081</v>
      </c>
      <c r="D86" s="2">
        <f t="shared" si="2"/>
        <v>2.1507279076503258</v>
      </c>
      <c r="H86"/>
      <c r="I86">
        <v>21</v>
      </c>
      <c r="J86">
        <f t="shared" si="3"/>
        <v>21</v>
      </c>
      <c r="K86">
        <f t="shared" si="5"/>
        <v>78.732986025374004</v>
      </c>
      <c r="L86">
        <f t="shared" si="6"/>
        <v>1.8961567227966616</v>
      </c>
      <c r="P86">
        <v>21</v>
      </c>
      <c r="Q86">
        <f t="shared" si="4"/>
        <v>21</v>
      </c>
      <c r="R86">
        <f t="shared" si="7"/>
        <v>141.49070406081</v>
      </c>
      <c r="S86">
        <f t="shared" si="8"/>
        <v>2.1507279076503258</v>
      </c>
    </row>
    <row r="87" spans="1:19" x14ac:dyDescent="0.2">
      <c r="A87">
        <v>22</v>
      </c>
      <c r="B87">
        <f t="shared" si="0"/>
        <v>22</v>
      </c>
      <c r="C87" s="2">
        <f t="shared" si="1"/>
        <v>248.110093375107</v>
      </c>
      <c r="D87" s="2">
        <f t="shared" si="2"/>
        <v>2.394644432180105</v>
      </c>
      <c r="H87"/>
      <c r="I87">
        <v>22</v>
      </c>
      <c r="J87">
        <f t="shared" si="3"/>
        <v>22</v>
      </c>
      <c r="K87">
        <f t="shared" si="5"/>
        <v>146.81285436011601</v>
      </c>
      <c r="L87">
        <f t="shared" si="6"/>
        <v>2.1667640823734122</v>
      </c>
      <c r="P87">
        <v>22</v>
      </c>
      <c r="Q87">
        <f t="shared" si="4"/>
        <v>22</v>
      </c>
      <c r="R87">
        <f t="shared" si="7"/>
        <v>248.110093375107</v>
      </c>
      <c r="S87">
        <f t="shared" si="8"/>
        <v>2.394644432180105</v>
      </c>
    </row>
    <row r="88" spans="1:19" x14ac:dyDescent="0.2">
      <c r="A88">
        <v>23</v>
      </c>
      <c r="B88">
        <f t="shared" si="0"/>
        <v>23</v>
      </c>
      <c r="C88" s="2">
        <f t="shared" si="1"/>
        <v>457.86509944177197</v>
      </c>
      <c r="D88" s="2">
        <f t="shared" si="2"/>
        <v>2.6607375408906337</v>
      </c>
      <c r="H88"/>
      <c r="I88">
        <v>23</v>
      </c>
      <c r="J88">
        <f t="shared" si="3"/>
        <v>23</v>
      </c>
      <c r="K88">
        <f t="shared" si="5"/>
        <v>271.60288997484997</v>
      </c>
      <c r="L88">
        <f t="shared" si="6"/>
        <v>2.4339343867183785</v>
      </c>
      <c r="P88">
        <v>23</v>
      </c>
      <c r="Q88">
        <f t="shared" si="4"/>
        <v>23</v>
      </c>
      <c r="R88">
        <f t="shared" si="7"/>
        <v>457.86509944177197</v>
      </c>
      <c r="S88">
        <f t="shared" si="8"/>
        <v>2.6607375408906337</v>
      </c>
    </row>
    <row r="89" spans="1:19" x14ac:dyDescent="0.2">
      <c r="A89">
        <v>24</v>
      </c>
      <c r="B89">
        <f t="shared" si="0"/>
        <v>24</v>
      </c>
      <c r="C89" s="2">
        <f t="shared" si="1"/>
        <v>762.760455942563</v>
      </c>
      <c r="D89" s="2">
        <f t="shared" si="2"/>
        <v>2.8823881696766658</v>
      </c>
      <c r="H89"/>
      <c r="I89">
        <v>24</v>
      </c>
      <c r="J89">
        <f t="shared" si="3"/>
        <v>24</v>
      </c>
      <c r="K89">
        <f t="shared" si="5"/>
        <v>461.70451965462598</v>
      </c>
      <c r="L89">
        <f t="shared" si="6"/>
        <v>2.6643641259079893</v>
      </c>
      <c r="P89">
        <v>24</v>
      </c>
      <c r="Q89">
        <f t="shared" si="4"/>
        <v>24</v>
      </c>
      <c r="R89">
        <f t="shared" si="7"/>
        <v>762.760455942563</v>
      </c>
      <c r="S89">
        <f t="shared" si="8"/>
        <v>2.8823881696766658</v>
      </c>
    </row>
    <row r="90" spans="1:19" x14ac:dyDescent="0.2">
      <c r="A90">
        <v>25</v>
      </c>
      <c r="B90" t="str">
        <f t="shared" si="0"/>
        <v/>
      </c>
      <c r="C90" s="2" t="str">
        <f t="shared" si="1"/>
        <v/>
      </c>
      <c r="D90" s="2" t="str">
        <f t="shared" si="2"/>
        <v/>
      </c>
      <c r="H90"/>
      <c r="I90">
        <v>25</v>
      </c>
      <c r="J90">
        <f t="shared" si="3"/>
        <v>25</v>
      </c>
      <c r="K90">
        <f t="shared" si="5"/>
        <v>791.09567515298602</v>
      </c>
      <c r="L90">
        <f t="shared" si="6"/>
        <v>2.8982290102717525</v>
      </c>
      <c r="P90">
        <v>25</v>
      </c>
      <c r="Q90" t="str">
        <f t="shared" si="4"/>
        <v/>
      </c>
      <c r="R90" t="str">
        <f t="shared" si="7"/>
        <v/>
      </c>
      <c r="S90" t="str">
        <f t="shared" si="8"/>
        <v/>
      </c>
    </row>
    <row r="91" spans="1:19" x14ac:dyDescent="0.2">
      <c r="A91">
        <v>26</v>
      </c>
      <c r="B91" t="str">
        <f t="shared" si="0"/>
        <v/>
      </c>
      <c r="C91" s="2" t="str">
        <f t="shared" si="1"/>
        <v/>
      </c>
      <c r="D91" s="2" t="str">
        <f t="shared" si="2"/>
        <v/>
      </c>
      <c r="H91"/>
      <c r="I91">
        <v>26</v>
      </c>
      <c r="J91" t="str">
        <f t="shared" si="3"/>
        <v/>
      </c>
      <c r="K91" t="str">
        <f t="shared" si="5"/>
        <v/>
      </c>
      <c r="L91" t="str">
        <f t="shared" si="6"/>
        <v/>
      </c>
      <c r="P91">
        <v>26</v>
      </c>
      <c r="Q91" t="str">
        <f t="shared" si="4"/>
        <v/>
      </c>
      <c r="R91" t="str">
        <f t="shared" si="7"/>
        <v/>
      </c>
      <c r="S91" t="str">
        <f t="shared" si="8"/>
        <v/>
      </c>
    </row>
    <row r="92" spans="1:19" x14ac:dyDescent="0.2">
      <c r="A92">
        <v>27</v>
      </c>
      <c r="B92" t="str">
        <f t="shared" si="0"/>
        <v/>
      </c>
      <c r="C92" s="2" t="str">
        <f t="shared" si="1"/>
        <v/>
      </c>
      <c r="D92" s="2" t="str">
        <f t="shared" si="2"/>
        <v/>
      </c>
      <c r="H92"/>
      <c r="I92">
        <v>27</v>
      </c>
      <c r="J92" t="str">
        <f t="shared" si="3"/>
        <v/>
      </c>
      <c r="K92" t="str">
        <f t="shared" si="5"/>
        <v/>
      </c>
      <c r="L92" t="str">
        <f t="shared" si="6"/>
        <v/>
      </c>
      <c r="P92">
        <v>27</v>
      </c>
      <c r="Q92" t="str">
        <f t="shared" si="4"/>
        <v/>
      </c>
      <c r="R92" t="str">
        <f t="shared" si="7"/>
        <v/>
      </c>
      <c r="S92" t="str">
        <f t="shared" si="8"/>
        <v/>
      </c>
    </row>
    <row r="93" spans="1:19" x14ac:dyDescent="0.2">
      <c r="A93">
        <v>28</v>
      </c>
      <c r="B93" t="str">
        <f t="shared" si="0"/>
        <v/>
      </c>
      <c r="C93" s="2" t="str">
        <f t="shared" si="1"/>
        <v/>
      </c>
      <c r="D93" s="2" t="str">
        <f t="shared" si="2"/>
        <v/>
      </c>
      <c r="H93"/>
      <c r="I93">
        <v>28</v>
      </c>
      <c r="J93" t="str">
        <f t="shared" si="3"/>
        <v/>
      </c>
      <c r="K93" t="str">
        <f t="shared" si="5"/>
        <v/>
      </c>
      <c r="L93" t="str">
        <f t="shared" si="6"/>
        <v/>
      </c>
      <c r="P93">
        <v>28</v>
      </c>
      <c r="Q93" t="str">
        <f t="shared" si="4"/>
        <v/>
      </c>
      <c r="R93" t="str">
        <f t="shared" si="7"/>
        <v/>
      </c>
      <c r="S93" t="str">
        <f t="shared" si="8"/>
        <v/>
      </c>
    </row>
    <row r="94" spans="1:19" x14ac:dyDescent="0.2">
      <c r="A94">
        <v>29</v>
      </c>
      <c r="B94" t="str">
        <f t="shared" si="0"/>
        <v/>
      </c>
      <c r="C94" s="2" t="str">
        <f t="shared" si="1"/>
        <v/>
      </c>
      <c r="D94" s="2" t="str">
        <f t="shared" si="2"/>
        <v/>
      </c>
      <c r="H94"/>
      <c r="I94">
        <v>29</v>
      </c>
      <c r="J94" t="str">
        <f t="shared" si="3"/>
        <v/>
      </c>
      <c r="K94" t="str">
        <f t="shared" si="5"/>
        <v/>
      </c>
      <c r="L94" t="str">
        <f t="shared" si="6"/>
        <v/>
      </c>
      <c r="P94">
        <v>29</v>
      </c>
      <c r="Q94" t="str">
        <f t="shared" si="4"/>
        <v/>
      </c>
      <c r="R94" t="str">
        <f t="shared" si="7"/>
        <v/>
      </c>
      <c r="S94" t="str">
        <f t="shared" si="8"/>
        <v/>
      </c>
    </row>
    <row r="95" spans="1:19" x14ac:dyDescent="0.2">
      <c r="A95">
        <v>30</v>
      </c>
      <c r="B95" t="str">
        <f t="shared" si="0"/>
        <v/>
      </c>
      <c r="C95" s="2" t="str">
        <f t="shared" si="1"/>
        <v/>
      </c>
      <c r="D95" s="2" t="str">
        <f t="shared" si="2"/>
        <v/>
      </c>
      <c r="H95"/>
      <c r="I95">
        <v>30</v>
      </c>
      <c r="J95" t="str">
        <f t="shared" si="3"/>
        <v/>
      </c>
      <c r="K95" t="str">
        <f t="shared" si="5"/>
        <v/>
      </c>
      <c r="L95" t="str">
        <f t="shared" si="6"/>
        <v/>
      </c>
      <c r="P95">
        <v>30</v>
      </c>
      <c r="Q95" t="str">
        <f t="shared" si="4"/>
        <v/>
      </c>
      <c r="R95" t="str">
        <f t="shared" si="7"/>
        <v/>
      </c>
      <c r="S95" t="str">
        <f t="shared" si="8"/>
        <v/>
      </c>
    </row>
    <row r="96" spans="1:19" x14ac:dyDescent="0.2">
      <c r="A96">
        <v>31</v>
      </c>
      <c r="B96" t="str">
        <f t="shared" si="0"/>
        <v/>
      </c>
      <c r="C96" s="2" t="str">
        <f t="shared" si="1"/>
        <v/>
      </c>
      <c r="D96" s="2" t="str">
        <f t="shared" si="2"/>
        <v/>
      </c>
      <c r="H96"/>
      <c r="I96">
        <v>31</v>
      </c>
      <c r="J96" t="str">
        <f t="shared" si="3"/>
        <v/>
      </c>
      <c r="K96" t="str">
        <f t="shared" si="5"/>
        <v/>
      </c>
      <c r="L96" t="str">
        <f t="shared" si="6"/>
        <v/>
      </c>
      <c r="P96">
        <v>31</v>
      </c>
      <c r="Q96" t="str">
        <f t="shared" si="4"/>
        <v/>
      </c>
      <c r="R96" t="str">
        <f t="shared" si="7"/>
        <v/>
      </c>
      <c r="S96" t="str">
        <f t="shared" si="8"/>
        <v/>
      </c>
    </row>
    <row r="97" spans="1:19" x14ac:dyDescent="0.2">
      <c r="A97">
        <v>32</v>
      </c>
      <c r="B97" t="str">
        <f t="shared" si="0"/>
        <v/>
      </c>
      <c r="C97" s="2" t="str">
        <f t="shared" si="1"/>
        <v/>
      </c>
      <c r="D97" s="2" t="str">
        <f t="shared" si="2"/>
        <v/>
      </c>
      <c r="H97"/>
      <c r="I97">
        <v>32</v>
      </c>
      <c r="J97" t="str">
        <f t="shared" si="3"/>
        <v/>
      </c>
      <c r="K97" t="str">
        <f t="shared" si="5"/>
        <v/>
      </c>
      <c r="L97" t="str">
        <f t="shared" si="6"/>
        <v/>
      </c>
      <c r="P97">
        <v>32</v>
      </c>
      <c r="Q97" t="str">
        <f t="shared" si="4"/>
        <v/>
      </c>
      <c r="R97" t="str">
        <f t="shared" si="7"/>
        <v/>
      </c>
      <c r="S97" t="str">
        <f t="shared" si="8"/>
        <v/>
      </c>
    </row>
    <row r="98" spans="1:19" x14ac:dyDescent="0.2">
      <c r="A98">
        <v>33</v>
      </c>
      <c r="B98" t="str">
        <f t="shared" si="0"/>
        <v/>
      </c>
      <c r="C98" s="2" t="str">
        <f t="shared" si="1"/>
        <v/>
      </c>
      <c r="D98" s="2" t="str">
        <f t="shared" si="2"/>
        <v/>
      </c>
      <c r="H98"/>
      <c r="I98">
        <v>33</v>
      </c>
      <c r="J98" t="str">
        <f t="shared" si="3"/>
        <v/>
      </c>
      <c r="K98" t="str">
        <f t="shared" si="5"/>
        <v/>
      </c>
      <c r="L98" t="str">
        <f t="shared" si="6"/>
        <v/>
      </c>
      <c r="P98">
        <v>33</v>
      </c>
      <c r="Q98" t="str">
        <f t="shared" si="4"/>
        <v/>
      </c>
      <c r="R98" t="str">
        <f t="shared" si="7"/>
        <v/>
      </c>
      <c r="S98" t="str">
        <f t="shared" si="8"/>
        <v/>
      </c>
    </row>
    <row r="99" spans="1:19" x14ac:dyDescent="0.2">
      <c r="A99">
        <v>34</v>
      </c>
      <c r="B99" t="str">
        <f t="shared" si="0"/>
        <v/>
      </c>
      <c r="C99" s="2" t="str">
        <f t="shared" si="1"/>
        <v/>
      </c>
      <c r="D99" s="2" t="str">
        <f t="shared" si="2"/>
        <v/>
      </c>
      <c r="H99"/>
      <c r="I99">
        <v>34</v>
      </c>
      <c r="J99" t="str">
        <f t="shared" si="3"/>
        <v/>
      </c>
      <c r="K99" t="str">
        <f t="shared" si="5"/>
        <v/>
      </c>
      <c r="L99" t="str">
        <f t="shared" si="6"/>
        <v/>
      </c>
      <c r="P99">
        <v>34</v>
      </c>
      <c r="Q99" t="str">
        <f t="shared" si="4"/>
        <v/>
      </c>
      <c r="R99" t="str">
        <f t="shared" si="7"/>
        <v/>
      </c>
      <c r="S99" t="str">
        <f t="shared" si="8"/>
        <v/>
      </c>
    </row>
    <row r="100" spans="1:19" x14ac:dyDescent="0.2">
      <c r="A100">
        <v>35</v>
      </c>
      <c r="B100" t="str">
        <f t="shared" si="0"/>
        <v/>
      </c>
      <c r="C100" s="2" t="str">
        <f t="shared" si="1"/>
        <v/>
      </c>
      <c r="D100" s="2" t="str">
        <f t="shared" si="2"/>
        <v/>
      </c>
      <c r="H100"/>
      <c r="I100">
        <v>35</v>
      </c>
      <c r="J100" t="str">
        <f t="shared" si="3"/>
        <v/>
      </c>
      <c r="K100" t="str">
        <f t="shared" si="5"/>
        <v/>
      </c>
      <c r="L100" t="str">
        <f t="shared" si="6"/>
        <v/>
      </c>
      <c r="P100">
        <v>35</v>
      </c>
      <c r="Q100" t="str">
        <f t="shared" si="4"/>
        <v/>
      </c>
      <c r="R100" t="str">
        <f t="shared" si="7"/>
        <v/>
      </c>
      <c r="S100" t="str">
        <f t="shared" si="8"/>
        <v/>
      </c>
    </row>
    <row r="101" spans="1:19" x14ac:dyDescent="0.2">
      <c r="A101">
        <v>36</v>
      </c>
      <c r="B101" t="str">
        <f t="shared" si="0"/>
        <v/>
      </c>
      <c r="C101" s="2" t="str">
        <f t="shared" si="1"/>
        <v/>
      </c>
      <c r="D101" s="2" t="str">
        <f t="shared" si="2"/>
        <v/>
      </c>
      <c r="H101"/>
      <c r="I101">
        <v>36</v>
      </c>
      <c r="J101" t="str">
        <f t="shared" si="3"/>
        <v/>
      </c>
      <c r="K101" t="str">
        <f t="shared" si="5"/>
        <v/>
      </c>
      <c r="L101" t="str">
        <f t="shared" si="6"/>
        <v/>
      </c>
      <c r="P101">
        <v>36</v>
      </c>
      <c r="Q101" t="str">
        <f t="shared" si="4"/>
        <v/>
      </c>
      <c r="R101" t="str">
        <f t="shared" si="7"/>
        <v/>
      </c>
      <c r="S101" t="str">
        <f t="shared" si="8"/>
        <v/>
      </c>
    </row>
    <row r="102" spans="1:19" x14ac:dyDescent="0.2">
      <c r="A102">
        <v>37</v>
      </c>
      <c r="B102" t="str">
        <f t="shared" si="0"/>
        <v/>
      </c>
      <c r="C102" s="2" t="str">
        <f t="shared" si="1"/>
        <v/>
      </c>
      <c r="D102" s="2" t="str">
        <f t="shared" si="2"/>
        <v/>
      </c>
      <c r="H102"/>
      <c r="I102">
        <v>37</v>
      </c>
      <c r="J102" t="str">
        <f t="shared" si="3"/>
        <v/>
      </c>
      <c r="K102" t="str">
        <f t="shared" si="5"/>
        <v/>
      </c>
      <c r="L102" t="str">
        <f t="shared" si="6"/>
        <v/>
      </c>
      <c r="P102">
        <v>37</v>
      </c>
      <c r="Q102" t="str">
        <f t="shared" si="4"/>
        <v/>
      </c>
      <c r="R102" t="str">
        <f t="shared" si="7"/>
        <v/>
      </c>
      <c r="S102" t="str">
        <f t="shared" si="8"/>
        <v/>
      </c>
    </row>
    <row r="103" spans="1:19" x14ac:dyDescent="0.2">
      <c r="A103">
        <v>38</v>
      </c>
      <c r="B103" t="str">
        <f t="shared" si="0"/>
        <v/>
      </c>
      <c r="C103" s="2" t="str">
        <f t="shared" si="1"/>
        <v/>
      </c>
      <c r="D103" s="2" t="str">
        <f t="shared" si="2"/>
        <v/>
      </c>
      <c r="H103"/>
      <c r="I103">
        <v>38</v>
      </c>
      <c r="J103" t="str">
        <f t="shared" si="3"/>
        <v/>
      </c>
      <c r="K103" t="str">
        <f t="shared" si="5"/>
        <v/>
      </c>
      <c r="L103" t="str">
        <f t="shared" si="6"/>
        <v/>
      </c>
      <c r="P103">
        <v>38</v>
      </c>
      <c r="Q103" t="str">
        <f t="shared" si="4"/>
        <v/>
      </c>
      <c r="R103" t="str">
        <f t="shared" si="7"/>
        <v/>
      </c>
      <c r="S103" t="str">
        <f t="shared" si="8"/>
        <v/>
      </c>
    </row>
    <row r="104" spans="1:19" x14ac:dyDescent="0.2">
      <c r="A104">
        <v>39</v>
      </c>
      <c r="B104" t="str">
        <f t="shared" si="0"/>
        <v/>
      </c>
      <c r="C104" s="2" t="str">
        <f t="shared" si="1"/>
        <v/>
      </c>
      <c r="D104" s="2" t="str">
        <f t="shared" si="2"/>
        <v/>
      </c>
      <c r="H104"/>
      <c r="I104">
        <v>39</v>
      </c>
      <c r="J104" t="str">
        <f t="shared" si="3"/>
        <v/>
      </c>
      <c r="K104" t="str">
        <f t="shared" si="5"/>
        <v/>
      </c>
      <c r="L104" t="str">
        <f t="shared" si="6"/>
        <v/>
      </c>
      <c r="P104">
        <v>39</v>
      </c>
      <c r="Q104" t="str">
        <f t="shared" si="4"/>
        <v/>
      </c>
      <c r="R104" t="str">
        <f t="shared" si="7"/>
        <v/>
      </c>
      <c r="S104" t="str">
        <f t="shared" si="8"/>
        <v/>
      </c>
    </row>
    <row r="105" spans="1:19" x14ac:dyDescent="0.2">
      <c r="A105">
        <v>40</v>
      </c>
      <c r="B105" t="str">
        <f t="shared" si="0"/>
        <v/>
      </c>
      <c r="C105" s="2" t="str">
        <f t="shared" si="1"/>
        <v/>
      </c>
      <c r="D105" s="2" t="str">
        <f t="shared" si="2"/>
        <v/>
      </c>
      <c r="H105"/>
      <c r="I105">
        <v>40</v>
      </c>
      <c r="K105" t="str">
        <f t="shared" si="5"/>
        <v/>
      </c>
      <c r="L105" t="str">
        <f t="shared" si="6"/>
        <v/>
      </c>
      <c r="P105">
        <v>40</v>
      </c>
      <c r="R105" t="str">
        <f t="shared" si="7"/>
        <v/>
      </c>
      <c r="S105" t="str">
        <f t="shared" si="8"/>
        <v/>
      </c>
    </row>
  </sheetData>
  <pageMargins left="0.78740157499999996" right="0.78740157499999996" top="0.984251969" bottom="0.984251969" header="0.5" footer="0.5"/>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B7E58-CD42-4857-A102-ECC80517A731}">
  <dimension ref="A1:U105"/>
  <sheetViews>
    <sheetView topLeftCell="A10" zoomScale="90" zoomScaleNormal="90" workbookViewId="0">
      <selection activeCell="Q22" sqref="Q22:R61"/>
    </sheetView>
  </sheetViews>
  <sheetFormatPr baseColWidth="10" defaultColWidth="9.140625" defaultRowHeight="12.75" x14ac:dyDescent="0.2"/>
  <cols>
    <col min="1" max="1" width="9.140625" customWidth="1"/>
    <col min="2" max="2" width="10.85546875" customWidth="1"/>
    <col min="3" max="4" width="9.140625" style="2" customWidth="1"/>
    <col min="5" max="5" width="10.140625" style="2" customWidth="1"/>
    <col min="6" max="8" width="9.140625" style="2" customWidth="1"/>
    <col min="9" max="9" width="9.140625" customWidth="1"/>
    <col min="10" max="10" width="11.42578125" customWidth="1"/>
    <col min="11" max="11" width="10.7109375" customWidth="1"/>
    <col min="13" max="13" width="10.5703125" customWidth="1"/>
    <col min="20" max="20" width="10.5703125" customWidth="1"/>
    <col min="255" max="264" width="9.140625" customWidth="1"/>
    <col min="265" max="265" width="16.7109375" customWidth="1"/>
    <col min="266" max="266" width="11.42578125" customWidth="1"/>
    <col min="511" max="520" width="9.140625" customWidth="1"/>
    <col min="521" max="521" width="16.7109375" customWidth="1"/>
    <col min="522" max="522" width="11.42578125" customWidth="1"/>
    <col min="767" max="776" width="9.140625" customWidth="1"/>
    <col min="777" max="777" width="16.7109375" customWidth="1"/>
    <col min="778" max="778" width="11.42578125" customWidth="1"/>
    <col min="1023" max="1032" width="9.140625" customWidth="1"/>
    <col min="1033" max="1033" width="16.7109375" customWidth="1"/>
    <col min="1034" max="1034" width="11.42578125" customWidth="1"/>
    <col min="1279" max="1288" width="9.140625" customWidth="1"/>
    <col min="1289" max="1289" width="16.7109375" customWidth="1"/>
    <col min="1290" max="1290" width="11.42578125" customWidth="1"/>
    <col min="1535" max="1544" width="9.140625" customWidth="1"/>
    <col min="1545" max="1545" width="16.7109375" customWidth="1"/>
    <col min="1546" max="1546" width="11.42578125" customWidth="1"/>
    <col min="1791" max="1800" width="9.140625" customWidth="1"/>
    <col min="1801" max="1801" width="16.7109375" customWidth="1"/>
    <col min="1802" max="1802" width="11.42578125" customWidth="1"/>
    <col min="2047" max="2056" width="9.140625" customWidth="1"/>
    <col min="2057" max="2057" width="16.7109375" customWidth="1"/>
    <col min="2058" max="2058" width="11.42578125" customWidth="1"/>
    <col min="2303" max="2312" width="9.140625" customWidth="1"/>
    <col min="2313" max="2313" width="16.7109375" customWidth="1"/>
    <col min="2314" max="2314" width="11.42578125" customWidth="1"/>
    <col min="2559" max="2568" width="9.140625" customWidth="1"/>
    <col min="2569" max="2569" width="16.7109375" customWidth="1"/>
    <col min="2570" max="2570" width="11.42578125" customWidth="1"/>
    <col min="2815" max="2824" width="9.140625" customWidth="1"/>
    <col min="2825" max="2825" width="16.7109375" customWidth="1"/>
    <col min="2826" max="2826" width="11.42578125" customWidth="1"/>
    <col min="3071" max="3080" width="9.140625" customWidth="1"/>
    <col min="3081" max="3081" width="16.7109375" customWidth="1"/>
    <col min="3082" max="3082" width="11.42578125" customWidth="1"/>
    <col min="3327" max="3336" width="9.140625" customWidth="1"/>
    <col min="3337" max="3337" width="16.7109375" customWidth="1"/>
    <col min="3338" max="3338" width="11.42578125" customWidth="1"/>
    <col min="3583" max="3592" width="9.140625" customWidth="1"/>
    <col min="3593" max="3593" width="16.7109375" customWidth="1"/>
    <col min="3594" max="3594" width="11.42578125" customWidth="1"/>
    <col min="3839" max="3848" width="9.140625" customWidth="1"/>
    <col min="3849" max="3849" width="16.7109375" customWidth="1"/>
    <col min="3850" max="3850" width="11.42578125" customWidth="1"/>
    <col min="4095" max="4104" width="9.140625" customWidth="1"/>
    <col min="4105" max="4105" width="16.7109375" customWidth="1"/>
    <col min="4106" max="4106" width="11.42578125" customWidth="1"/>
    <col min="4351" max="4360" width="9.140625" customWidth="1"/>
    <col min="4361" max="4361" width="16.7109375" customWidth="1"/>
    <col min="4362" max="4362" width="11.42578125" customWidth="1"/>
    <col min="4607" max="4616" width="9.140625" customWidth="1"/>
    <col min="4617" max="4617" width="16.7109375" customWidth="1"/>
    <col min="4618" max="4618" width="11.42578125" customWidth="1"/>
    <col min="4863" max="4872" width="9.140625" customWidth="1"/>
    <col min="4873" max="4873" width="16.7109375" customWidth="1"/>
    <col min="4874" max="4874" width="11.42578125" customWidth="1"/>
    <col min="5119" max="5128" width="9.140625" customWidth="1"/>
    <col min="5129" max="5129" width="16.7109375" customWidth="1"/>
    <col min="5130" max="5130" width="11.42578125" customWidth="1"/>
    <col min="5375" max="5384" width="9.140625" customWidth="1"/>
    <col min="5385" max="5385" width="16.7109375" customWidth="1"/>
    <col min="5386" max="5386" width="11.42578125" customWidth="1"/>
    <col min="5631" max="5640" width="9.140625" customWidth="1"/>
    <col min="5641" max="5641" width="16.7109375" customWidth="1"/>
    <col min="5642" max="5642" width="11.42578125" customWidth="1"/>
    <col min="5887" max="5896" width="9.140625" customWidth="1"/>
    <col min="5897" max="5897" width="16.7109375" customWidth="1"/>
    <col min="5898" max="5898" width="11.42578125" customWidth="1"/>
    <col min="6143" max="6152" width="9.140625" customWidth="1"/>
    <col min="6153" max="6153" width="16.7109375" customWidth="1"/>
    <col min="6154" max="6154" width="11.42578125" customWidth="1"/>
    <col min="6399" max="6408" width="9.140625" customWidth="1"/>
    <col min="6409" max="6409" width="16.7109375" customWidth="1"/>
    <col min="6410" max="6410" width="11.42578125" customWidth="1"/>
    <col min="6655" max="6664" width="9.140625" customWidth="1"/>
    <col min="6665" max="6665" width="16.7109375" customWidth="1"/>
    <col min="6666" max="6666" width="11.42578125" customWidth="1"/>
    <col min="6911" max="6920" width="9.140625" customWidth="1"/>
    <col min="6921" max="6921" width="16.7109375" customWidth="1"/>
    <col min="6922" max="6922" width="11.42578125" customWidth="1"/>
    <col min="7167" max="7176" width="9.140625" customWidth="1"/>
    <col min="7177" max="7177" width="16.7109375" customWidth="1"/>
    <col min="7178" max="7178" width="11.42578125" customWidth="1"/>
    <col min="7423" max="7432" width="9.140625" customWidth="1"/>
    <col min="7433" max="7433" width="16.7109375" customWidth="1"/>
    <col min="7434" max="7434" width="11.42578125" customWidth="1"/>
    <col min="7679" max="7688" width="9.140625" customWidth="1"/>
    <col min="7689" max="7689" width="16.7109375" customWidth="1"/>
    <col min="7690" max="7690" width="11.42578125" customWidth="1"/>
    <col min="7935" max="7944" width="9.140625" customWidth="1"/>
    <col min="7945" max="7945" width="16.7109375" customWidth="1"/>
    <col min="7946" max="7946" width="11.42578125" customWidth="1"/>
    <col min="8191" max="8200" width="9.140625" customWidth="1"/>
    <col min="8201" max="8201" width="16.7109375" customWidth="1"/>
    <col min="8202" max="8202" width="11.42578125" customWidth="1"/>
    <col min="8447" max="8456" width="9.140625" customWidth="1"/>
    <col min="8457" max="8457" width="16.7109375" customWidth="1"/>
    <col min="8458" max="8458" width="11.42578125" customWidth="1"/>
    <col min="8703" max="8712" width="9.140625" customWidth="1"/>
    <col min="8713" max="8713" width="16.7109375" customWidth="1"/>
    <col min="8714" max="8714" width="11.42578125" customWidth="1"/>
    <col min="8959" max="8968" width="9.140625" customWidth="1"/>
    <col min="8969" max="8969" width="16.7109375" customWidth="1"/>
    <col min="8970" max="8970" width="11.42578125" customWidth="1"/>
    <col min="9215" max="9224" width="9.140625" customWidth="1"/>
    <col min="9225" max="9225" width="16.7109375" customWidth="1"/>
    <col min="9226" max="9226" width="11.42578125" customWidth="1"/>
    <col min="9471" max="9480" width="9.140625" customWidth="1"/>
    <col min="9481" max="9481" width="16.7109375" customWidth="1"/>
    <col min="9482" max="9482" width="11.42578125" customWidth="1"/>
    <col min="9727" max="9736" width="9.140625" customWidth="1"/>
    <col min="9737" max="9737" width="16.7109375" customWidth="1"/>
    <col min="9738" max="9738" width="11.42578125" customWidth="1"/>
    <col min="9983" max="9992" width="9.140625" customWidth="1"/>
    <col min="9993" max="9993" width="16.7109375" customWidth="1"/>
    <col min="9994" max="9994" width="11.42578125" customWidth="1"/>
    <col min="10239" max="10248" width="9.140625" customWidth="1"/>
    <col min="10249" max="10249" width="16.7109375" customWidth="1"/>
    <col min="10250" max="10250" width="11.42578125" customWidth="1"/>
    <col min="10495" max="10504" width="9.140625" customWidth="1"/>
    <col min="10505" max="10505" width="16.7109375" customWidth="1"/>
    <col min="10506" max="10506" width="11.42578125" customWidth="1"/>
    <col min="10751" max="10760" width="9.140625" customWidth="1"/>
    <col min="10761" max="10761" width="16.7109375" customWidth="1"/>
    <col min="10762" max="10762" width="11.42578125" customWidth="1"/>
    <col min="11007" max="11016" width="9.140625" customWidth="1"/>
    <col min="11017" max="11017" width="16.7109375" customWidth="1"/>
    <col min="11018" max="11018" width="11.42578125" customWidth="1"/>
    <col min="11263" max="11272" width="9.140625" customWidth="1"/>
    <col min="11273" max="11273" width="16.7109375" customWidth="1"/>
    <col min="11274" max="11274" width="11.42578125" customWidth="1"/>
    <col min="11519" max="11528" width="9.140625" customWidth="1"/>
    <col min="11529" max="11529" width="16.7109375" customWidth="1"/>
    <col min="11530" max="11530" width="11.42578125" customWidth="1"/>
    <col min="11775" max="11784" width="9.140625" customWidth="1"/>
    <col min="11785" max="11785" width="16.7109375" customWidth="1"/>
    <col min="11786" max="11786" width="11.42578125" customWidth="1"/>
    <col min="12031" max="12040" width="9.140625" customWidth="1"/>
    <col min="12041" max="12041" width="16.7109375" customWidth="1"/>
    <col min="12042" max="12042" width="11.42578125" customWidth="1"/>
    <col min="12287" max="12296" width="9.140625" customWidth="1"/>
    <col min="12297" max="12297" width="16.7109375" customWidth="1"/>
    <col min="12298" max="12298" width="11.42578125" customWidth="1"/>
    <col min="12543" max="12552" width="9.140625" customWidth="1"/>
    <col min="12553" max="12553" width="16.7109375" customWidth="1"/>
    <col min="12554" max="12554" width="11.42578125" customWidth="1"/>
    <col min="12799" max="12808" width="9.140625" customWidth="1"/>
    <col min="12809" max="12809" width="16.7109375" customWidth="1"/>
    <col min="12810" max="12810" width="11.42578125" customWidth="1"/>
    <col min="13055" max="13064" width="9.140625" customWidth="1"/>
    <col min="13065" max="13065" width="16.7109375" customWidth="1"/>
    <col min="13066" max="13066" width="11.42578125" customWidth="1"/>
    <col min="13311" max="13320" width="9.140625" customWidth="1"/>
    <col min="13321" max="13321" width="16.7109375" customWidth="1"/>
    <col min="13322" max="13322" width="11.42578125" customWidth="1"/>
    <col min="13567" max="13576" width="9.140625" customWidth="1"/>
    <col min="13577" max="13577" width="16.7109375" customWidth="1"/>
    <col min="13578" max="13578" width="11.42578125" customWidth="1"/>
    <col min="13823" max="13832" width="9.140625" customWidth="1"/>
    <col min="13833" max="13833" width="16.7109375" customWidth="1"/>
    <col min="13834" max="13834" width="11.42578125" customWidth="1"/>
    <col min="14079" max="14088" width="9.140625" customWidth="1"/>
    <col min="14089" max="14089" width="16.7109375" customWidth="1"/>
    <col min="14090" max="14090" width="11.42578125" customWidth="1"/>
    <col min="14335" max="14344" width="9.140625" customWidth="1"/>
    <col min="14345" max="14345" width="16.7109375" customWidth="1"/>
    <col min="14346" max="14346" width="11.42578125" customWidth="1"/>
    <col min="14591" max="14600" width="9.140625" customWidth="1"/>
    <col min="14601" max="14601" width="16.7109375" customWidth="1"/>
    <col min="14602" max="14602" width="11.42578125" customWidth="1"/>
    <col min="14847" max="14856" width="9.140625" customWidth="1"/>
    <col min="14857" max="14857" width="16.7109375" customWidth="1"/>
    <col min="14858" max="14858" width="11.42578125" customWidth="1"/>
    <col min="15103" max="15112" width="9.140625" customWidth="1"/>
    <col min="15113" max="15113" width="16.7109375" customWidth="1"/>
    <col min="15114" max="15114" width="11.42578125" customWidth="1"/>
    <col min="15359" max="15368" width="9.140625" customWidth="1"/>
    <col min="15369" max="15369" width="16.7109375" customWidth="1"/>
    <col min="15370" max="15370" width="11.42578125" customWidth="1"/>
    <col min="15615" max="15624" width="9.140625" customWidth="1"/>
    <col min="15625" max="15625" width="16.7109375" customWidth="1"/>
    <col min="15626" max="15626" width="11.42578125" customWidth="1"/>
    <col min="15871" max="15880" width="9.140625" customWidth="1"/>
    <col min="15881" max="15881" width="16.7109375" customWidth="1"/>
    <col min="15882" max="15882" width="11.42578125" customWidth="1"/>
    <col min="16127" max="16136" width="9.140625" customWidth="1"/>
    <col min="16137" max="16137" width="16.7109375" customWidth="1"/>
    <col min="16138" max="16138" width="11.42578125" customWidth="1"/>
  </cols>
  <sheetData>
    <row r="1" spans="10:16" x14ac:dyDescent="0.2">
      <c r="L1" s="1" t="s">
        <v>16</v>
      </c>
    </row>
    <row r="2" spans="10:16" x14ac:dyDescent="0.2">
      <c r="L2" s="1" t="s">
        <v>23</v>
      </c>
    </row>
    <row r="5" spans="10:16" x14ac:dyDescent="0.2">
      <c r="J5" s="17"/>
      <c r="K5" s="18"/>
      <c r="L5" s="18"/>
    </row>
    <row r="7" spans="10:16" x14ac:dyDescent="0.2">
      <c r="P7" s="1"/>
    </row>
    <row r="8" spans="10:16" x14ac:dyDescent="0.2">
      <c r="P8" s="1"/>
    </row>
    <row r="9" spans="10:16" x14ac:dyDescent="0.2">
      <c r="P9" s="1"/>
    </row>
    <row r="10" spans="10:16" x14ac:dyDescent="0.2">
      <c r="P10" s="1"/>
    </row>
    <row r="11" spans="10:16" x14ac:dyDescent="0.2">
      <c r="P11" s="1"/>
    </row>
    <row r="12" spans="10:16" x14ac:dyDescent="0.2">
      <c r="P12" s="1"/>
    </row>
    <row r="13" spans="10:16" x14ac:dyDescent="0.2">
      <c r="P13" s="1"/>
    </row>
    <row r="14" spans="10:16" x14ac:dyDescent="0.2">
      <c r="P14" s="1"/>
    </row>
    <row r="15" spans="10:16" x14ac:dyDescent="0.2">
      <c r="P15" s="1"/>
    </row>
    <row r="16" spans="10:16" x14ac:dyDescent="0.2">
      <c r="P16" s="1"/>
    </row>
    <row r="17" spans="1:21" x14ac:dyDescent="0.2">
      <c r="P17" s="1"/>
    </row>
    <row r="18" spans="1:21" x14ac:dyDescent="0.2">
      <c r="P18" s="1"/>
    </row>
    <row r="19" spans="1:21" x14ac:dyDescent="0.2">
      <c r="P19" s="1"/>
    </row>
    <row r="21" spans="1:21" x14ac:dyDescent="0.2">
      <c r="A21" t="s">
        <v>0</v>
      </c>
      <c r="B21" t="s">
        <v>1</v>
      </c>
      <c r="C21" t="s">
        <v>2</v>
      </c>
      <c r="D21" s="10"/>
      <c r="E21" s="10"/>
      <c r="F21" s="10"/>
      <c r="J21" t="s">
        <v>1</v>
      </c>
      <c r="K21" t="s">
        <v>2</v>
      </c>
      <c r="Q21" t="s">
        <v>1</v>
      </c>
      <c r="R21" t="s">
        <v>2</v>
      </c>
    </row>
    <row r="22" spans="1:21" x14ac:dyDescent="0.2">
      <c r="A22" t="s">
        <v>3</v>
      </c>
      <c r="B22" s="54">
        <v>1</v>
      </c>
      <c r="C22" s="55"/>
      <c r="D22" s="50"/>
      <c r="E22" s="23" t="s">
        <v>4</v>
      </c>
      <c r="F22" s="24">
        <v>50</v>
      </c>
      <c r="J22" s="54">
        <v>1</v>
      </c>
      <c r="K22" s="55">
        <v>5.24314287686457</v>
      </c>
      <c r="M22" s="23" t="s">
        <v>4</v>
      </c>
      <c r="N22" s="24">
        <v>50</v>
      </c>
      <c r="Q22" s="54">
        <v>1</v>
      </c>
      <c r="R22" s="55">
        <v>5.24314287686457</v>
      </c>
      <c r="T22" s="23" t="s">
        <v>4</v>
      </c>
      <c r="U22" s="24">
        <v>50</v>
      </c>
    </row>
    <row r="23" spans="1:21" x14ac:dyDescent="0.2">
      <c r="A23" t="s">
        <v>3</v>
      </c>
      <c r="B23" s="54">
        <v>2</v>
      </c>
      <c r="C23" s="55"/>
      <c r="D23" s="50"/>
      <c r="E23" s="23" t="s">
        <v>5</v>
      </c>
      <c r="F23" s="24">
        <v>800</v>
      </c>
      <c r="J23" s="54">
        <v>2</v>
      </c>
      <c r="K23" s="55">
        <v>7.6688354745115204</v>
      </c>
      <c r="M23" s="23" t="s">
        <v>5</v>
      </c>
      <c r="N23" s="24">
        <v>800</v>
      </c>
      <c r="Q23" s="54">
        <v>2</v>
      </c>
      <c r="R23" s="55">
        <v>7.6688354745115204</v>
      </c>
      <c r="T23" s="23" t="s">
        <v>5</v>
      </c>
      <c r="U23" s="24">
        <v>800</v>
      </c>
    </row>
    <row r="24" spans="1:21" x14ac:dyDescent="0.2">
      <c r="A24" t="s">
        <v>3</v>
      </c>
      <c r="B24" s="54">
        <v>3</v>
      </c>
      <c r="C24" s="55"/>
      <c r="D24" s="50"/>
      <c r="E24" s="10" t="s">
        <v>17</v>
      </c>
      <c r="F24">
        <f>AVERAGE(F22:F23)</f>
        <v>425</v>
      </c>
      <c r="J24" s="54">
        <v>3</v>
      </c>
      <c r="K24" s="55">
        <v>7.2671043800824</v>
      </c>
      <c r="M24" s="10" t="s">
        <v>17</v>
      </c>
      <c r="N24">
        <f>AVERAGE(N22:N23)</f>
        <v>425</v>
      </c>
      <c r="Q24" s="54">
        <v>3</v>
      </c>
      <c r="R24" s="55">
        <v>7.2671043800824</v>
      </c>
      <c r="S24" s="10"/>
      <c r="T24" s="10" t="s">
        <v>17</v>
      </c>
      <c r="U24">
        <f>AVERAGE(U22:U23)</f>
        <v>425</v>
      </c>
    </row>
    <row r="25" spans="1:21" x14ac:dyDescent="0.2">
      <c r="A25" t="s">
        <v>3</v>
      </c>
      <c r="B25" s="54">
        <v>4</v>
      </c>
      <c r="C25" s="55"/>
      <c r="D25" s="50"/>
      <c r="J25" s="54">
        <v>4</v>
      </c>
      <c r="K25" s="55">
        <v>6.69420691063715</v>
      </c>
      <c r="Q25" s="54">
        <v>4</v>
      </c>
      <c r="R25" s="55">
        <v>6.69420691063715</v>
      </c>
    </row>
    <row r="26" spans="1:21" ht="14.25" x14ac:dyDescent="0.2">
      <c r="A26" t="s">
        <v>3</v>
      </c>
      <c r="B26" s="54">
        <v>5</v>
      </c>
      <c r="C26" s="55"/>
      <c r="D26" s="50"/>
      <c r="E26" s="11" t="s">
        <v>9</v>
      </c>
      <c r="F26" s="12">
        <f>CORREL(D66:D105,B66:B105)^2</f>
        <v>0.99713916277399517</v>
      </c>
      <c r="J26" s="54">
        <v>5</v>
      </c>
      <c r="K26" s="55">
        <v>1.28119395577596</v>
      </c>
      <c r="M26" s="11" t="s">
        <v>9</v>
      </c>
      <c r="N26" s="12">
        <f>CORREL(L66:L105,J66:J105)^2</f>
        <v>0.99839769588600547</v>
      </c>
      <c r="Q26" s="54">
        <v>5</v>
      </c>
      <c r="R26" s="55">
        <v>1.28119395577596</v>
      </c>
      <c r="T26" s="11" t="s">
        <v>9</v>
      </c>
      <c r="U26" s="12">
        <f>CORREL(S66:S105,Q66:Q105)^2</f>
        <v>0.99839769588600547</v>
      </c>
    </row>
    <row r="27" spans="1:21" x14ac:dyDescent="0.2">
      <c r="A27" t="s">
        <v>3</v>
      </c>
      <c r="B27" s="54">
        <v>6</v>
      </c>
      <c r="C27" s="55"/>
      <c r="D27" s="50"/>
      <c r="E27" s="11" t="s">
        <v>10</v>
      </c>
      <c r="F27" s="12">
        <f>SLOPE(D66:D105,B66:B105)</f>
        <v>0.27804754657197017</v>
      </c>
      <c r="J27" s="54">
        <v>6</v>
      </c>
      <c r="K27" s="55">
        <v>2.9844312854520498</v>
      </c>
      <c r="M27" s="11" t="s">
        <v>10</v>
      </c>
      <c r="N27" s="12">
        <f>SLOPE(L66:L105,J66:J105)</f>
        <v>0.27963938949458622</v>
      </c>
      <c r="Q27" s="54">
        <v>6</v>
      </c>
      <c r="R27" s="55">
        <v>2.9844312854520498</v>
      </c>
      <c r="T27" s="11" t="s">
        <v>10</v>
      </c>
      <c r="U27" s="12">
        <f>SLOPE(S66:S105,Q66:Q105)</f>
        <v>0.27963938949458622</v>
      </c>
    </row>
    <row r="28" spans="1:21" ht="13.5" thickBot="1" x14ac:dyDescent="0.25">
      <c r="A28" t="s">
        <v>3</v>
      </c>
      <c r="B28" s="54">
        <v>7</v>
      </c>
      <c r="C28" s="55"/>
      <c r="D28" s="50"/>
      <c r="E28" s="11" t="s">
        <v>12</v>
      </c>
      <c r="F28" s="12">
        <f>INTERCEPT(D66:D105,B66:B105)</f>
        <v>-2.1853217144755361</v>
      </c>
      <c r="J28" s="54">
        <v>7</v>
      </c>
      <c r="K28" s="55">
        <v>1.39907013775064</v>
      </c>
      <c r="M28" s="11" t="s">
        <v>12</v>
      </c>
      <c r="N28" s="12">
        <f>INTERCEPT(L66:L105,J66:J105)</f>
        <v>-2.212042580386993</v>
      </c>
      <c r="Q28" s="54">
        <v>7</v>
      </c>
      <c r="R28" s="55">
        <v>1.39907013775064</v>
      </c>
      <c r="S28" s="19"/>
      <c r="T28" s="11" t="s">
        <v>12</v>
      </c>
      <c r="U28" s="12">
        <f>INTERCEPT(S66:S105,Q66:Q105)</f>
        <v>-2.212042580386993</v>
      </c>
    </row>
    <row r="29" spans="1:21" ht="13.5" thickBot="1" x14ac:dyDescent="0.25">
      <c r="A29" t="s">
        <v>3</v>
      </c>
      <c r="B29" s="54">
        <v>8</v>
      </c>
      <c r="C29" s="55"/>
      <c r="D29" s="50"/>
      <c r="E29" s="13" t="s">
        <v>11</v>
      </c>
      <c r="F29" s="14">
        <f>10^F27</f>
        <v>1.8969135839954641</v>
      </c>
      <c r="J29" s="54">
        <v>8</v>
      </c>
      <c r="K29" s="55"/>
      <c r="M29" s="13" t="s">
        <v>11</v>
      </c>
      <c r="N29" s="14">
        <f>10^N27</f>
        <v>1.9038792013058914</v>
      </c>
      <c r="Q29" s="54">
        <v>8</v>
      </c>
      <c r="R29" s="55"/>
      <c r="T29" s="13" t="s">
        <v>11</v>
      </c>
      <c r="U29" s="14">
        <f>10^U27</f>
        <v>1.9038792013058914</v>
      </c>
    </row>
    <row r="30" spans="1:21" ht="15.75" x14ac:dyDescent="0.3">
      <c r="A30" t="s">
        <v>3</v>
      </c>
      <c r="B30" s="54">
        <v>9</v>
      </c>
      <c r="C30" s="55"/>
      <c r="D30" s="50"/>
      <c r="E30" s="15" t="s">
        <v>13</v>
      </c>
      <c r="F30" s="9">
        <f>10^F28</f>
        <v>6.5264690904900209E-3</v>
      </c>
      <c r="J30" s="54">
        <v>9</v>
      </c>
      <c r="K30" s="55"/>
      <c r="M30" s="15" t="s">
        <v>13</v>
      </c>
      <c r="N30" s="9">
        <f>10^N28</f>
        <v>6.1370183184077569E-3</v>
      </c>
      <c r="Q30" s="54">
        <v>9</v>
      </c>
      <c r="R30" s="55"/>
      <c r="T30" s="15" t="s">
        <v>13</v>
      </c>
      <c r="U30" s="9">
        <f>10^U28</f>
        <v>6.1370183184077569E-3</v>
      </c>
    </row>
    <row r="31" spans="1:21" x14ac:dyDescent="0.2">
      <c r="A31" t="s">
        <v>3</v>
      </c>
      <c r="B31" s="54">
        <v>10</v>
      </c>
      <c r="C31" s="55"/>
      <c r="D31" s="50"/>
      <c r="E31" s="20" t="s">
        <v>18</v>
      </c>
      <c r="F31" s="7">
        <f>(LOG(F22)-F28)/F27</f>
        <v>13.969883089064194</v>
      </c>
      <c r="J31" s="54">
        <v>10</v>
      </c>
      <c r="K31" s="55"/>
      <c r="M31" s="20" t="s">
        <v>18</v>
      </c>
      <c r="N31" s="7">
        <f>(LOG(N22)-N28)/N27</f>
        <v>13.985914472891983</v>
      </c>
      <c r="Q31" s="54">
        <v>10</v>
      </c>
      <c r="R31" s="55"/>
      <c r="T31" s="20" t="s">
        <v>18</v>
      </c>
      <c r="U31" s="7">
        <f>(LOG(U22)-U28)/U27</f>
        <v>13.985914472891983</v>
      </c>
    </row>
    <row r="32" spans="1:21" x14ac:dyDescent="0.2">
      <c r="A32" t="s">
        <v>3</v>
      </c>
      <c r="B32" s="54">
        <v>11</v>
      </c>
      <c r="C32" s="55">
        <v>0.797813169061101</v>
      </c>
      <c r="D32" s="50"/>
      <c r="E32" s="50"/>
      <c r="F32" s="50"/>
      <c r="J32" s="54">
        <v>11</v>
      </c>
      <c r="K32" s="55"/>
      <c r="Q32" s="54">
        <v>11</v>
      </c>
      <c r="R32" s="55"/>
    </row>
    <row r="33" spans="1:18" x14ac:dyDescent="0.2">
      <c r="A33" t="s">
        <v>3</v>
      </c>
      <c r="B33" s="54">
        <v>12</v>
      </c>
      <c r="C33" s="55">
        <v>7.2331527289356901</v>
      </c>
      <c r="D33" s="50"/>
      <c r="E33" s="50"/>
      <c r="F33" s="50"/>
      <c r="J33" s="54">
        <v>12</v>
      </c>
      <c r="K33" s="55">
        <v>6.8204840185776403</v>
      </c>
      <c r="Q33" s="54">
        <v>12</v>
      </c>
      <c r="R33" s="55">
        <v>6.8204840185776403</v>
      </c>
    </row>
    <row r="34" spans="1:18" x14ac:dyDescent="0.2">
      <c r="A34" t="s">
        <v>3</v>
      </c>
      <c r="B34" s="54">
        <v>13</v>
      </c>
      <c r="C34" s="55">
        <v>21.6764479565995</v>
      </c>
      <c r="D34" s="50"/>
      <c r="E34" s="50"/>
      <c r="F34" s="50"/>
      <c r="J34" s="54">
        <v>13</v>
      </c>
      <c r="K34" s="55">
        <v>16.202869320436999</v>
      </c>
      <c r="Q34" s="54">
        <v>13</v>
      </c>
      <c r="R34" s="55">
        <v>16.202869320436999</v>
      </c>
    </row>
    <row r="35" spans="1:18" x14ac:dyDescent="0.2">
      <c r="A35" t="s">
        <v>3</v>
      </c>
      <c r="B35" s="54">
        <v>14</v>
      </c>
      <c r="C35" s="55">
        <v>45.274266921566799</v>
      </c>
      <c r="D35" s="50"/>
      <c r="E35" s="50"/>
      <c r="F35" s="50"/>
      <c r="J35" s="54">
        <v>14</v>
      </c>
      <c r="K35" s="55">
        <v>35.199275062629603</v>
      </c>
      <c r="Q35" s="54">
        <v>14</v>
      </c>
      <c r="R35" s="55">
        <v>35.199275062629603</v>
      </c>
    </row>
    <row r="36" spans="1:18" x14ac:dyDescent="0.2">
      <c r="A36" t="s">
        <v>3</v>
      </c>
      <c r="B36" s="54">
        <v>15</v>
      </c>
      <c r="C36" s="55">
        <v>92.899842836396104</v>
      </c>
      <c r="D36" s="50"/>
      <c r="E36" s="50"/>
      <c r="F36" s="50"/>
      <c r="J36" s="54">
        <v>15</v>
      </c>
      <c r="K36" s="55">
        <v>93.691263415972998</v>
      </c>
      <c r="Q36" s="54">
        <v>15</v>
      </c>
      <c r="R36" s="55">
        <v>93.691263415972998</v>
      </c>
    </row>
    <row r="37" spans="1:18" x14ac:dyDescent="0.2">
      <c r="A37" t="s">
        <v>3</v>
      </c>
      <c r="B37" s="54">
        <v>16</v>
      </c>
      <c r="C37" s="55">
        <v>191.63432887008199</v>
      </c>
      <c r="D37" s="50"/>
      <c r="E37" s="50"/>
      <c r="F37" s="50"/>
      <c r="J37" s="54">
        <v>16</v>
      </c>
      <c r="K37" s="55">
        <v>186.377278209304</v>
      </c>
      <c r="Q37" s="54">
        <v>16</v>
      </c>
      <c r="R37" s="55">
        <v>186.377278209304</v>
      </c>
    </row>
    <row r="38" spans="1:18" x14ac:dyDescent="0.2">
      <c r="A38" t="s">
        <v>3</v>
      </c>
      <c r="B38" s="54">
        <v>17</v>
      </c>
      <c r="C38" s="55">
        <v>359.374727660188</v>
      </c>
      <c r="D38" s="50"/>
      <c r="E38" s="50"/>
      <c r="F38" s="50"/>
      <c r="J38" s="54">
        <v>17</v>
      </c>
      <c r="K38" s="55">
        <v>361.37983366513703</v>
      </c>
      <c r="Q38" s="54">
        <v>17</v>
      </c>
      <c r="R38" s="55">
        <v>361.37983366513703</v>
      </c>
    </row>
    <row r="39" spans="1:18" x14ac:dyDescent="0.2">
      <c r="A39" t="s">
        <v>3</v>
      </c>
      <c r="B39" s="54">
        <v>18</v>
      </c>
      <c r="C39" s="55">
        <v>636.52489447565597</v>
      </c>
      <c r="D39" s="50"/>
      <c r="E39" s="50"/>
      <c r="F39" s="50"/>
      <c r="J39" s="54">
        <v>18</v>
      </c>
      <c r="K39" s="55">
        <v>642.64837079613199</v>
      </c>
      <c r="Q39" s="54">
        <v>18</v>
      </c>
      <c r="R39" s="55">
        <v>642.64837079613199</v>
      </c>
    </row>
    <row r="40" spans="1:18" x14ac:dyDescent="0.2">
      <c r="A40" t="s">
        <v>3</v>
      </c>
      <c r="B40" s="54">
        <v>19</v>
      </c>
      <c r="C40" s="55">
        <v>995.149470315342</v>
      </c>
      <c r="D40" s="50"/>
      <c r="E40" s="50"/>
      <c r="F40" s="50"/>
      <c r="J40" s="54">
        <v>19</v>
      </c>
      <c r="K40" s="55">
        <v>1046.81911490994</v>
      </c>
      <c r="Q40" s="54">
        <v>19</v>
      </c>
      <c r="R40" s="55">
        <v>1046.81911490994</v>
      </c>
    </row>
    <row r="41" spans="1:18" ht="15" x14ac:dyDescent="0.25">
      <c r="A41" t="s">
        <v>3</v>
      </c>
      <c r="B41" s="54">
        <v>20</v>
      </c>
      <c r="C41" s="55">
        <v>1348.8993638361701</v>
      </c>
      <c r="D41" s="50"/>
      <c r="E41" s="50"/>
      <c r="F41" s="50"/>
      <c r="G41" s="21"/>
      <c r="H41" s="21"/>
      <c r="J41" s="54">
        <v>20</v>
      </c>
      <c r="K41" s="55">
        <v>1451.1173764919099</v>
      </c>
      <c r="Q41" s="54">
        <v>20</v>
      </c>
      <c r="R41" s="55">
        <v>1451.1173764919099</v>
      </c>
    </row>
    <row r="42" spans="1:18" x14ac:dyDescent="0.2">
      <c r="A42" t="s">
        <v>3</v>
      </c>
      <c r="B42" s="54">
        <v>21</v>
      </c>
      <c r="C42" s="55">
        <v>1643.8391039543001</v>
      </c>
      <c r="D42" s="50"/>
      <c r="E42" s="50"/>
      <c r="F42" s="50"/>
      <c r="J42" s="54">
        <v>21</v>
      </c>
      <c r="K42" s="55">
        <v>1796.75052430703</v>
      </c>
      <c r="Q42" s="54">
        <v>21</v>
      </c>
      <c r="R42" s="55">
        <v>1796.75052430703</v>
      </c>
    </row>
    <row r="43" spans="1:18" x14ac:dyDescent="0.2">
      <c r="A43" t="s">
        <v>3</v>
      </c>
      <c r="B43" s="54">
        <v>22</v>
      </c>
      <c r="C43" s="55">
        <v>1855.65101641919</v>
      </c>
      <c r="D43" s="50"/>
      <c r="E43" s="50"/>
      <c r="F43" s="50"/>
      <c r="J43" s="54">
        <v>22</v>
      </c>
      <c r="K43" s="55">
        <v>2052.5222805466101</v>
      </c>
      <c r="Q43" s="54">
        <v>22</v>
      </c>
      <c r="R43" s="55">
        <v>2052.5222805466101</v>
      </c>
    </row>
    <row r="44" spans="1:18" x14ac:dyDescent="0.2">
      <c r="A44" t="s">
        <v>3</v>
      </c>
      <c r="B44" s="54">
        <v>23</v>
      </c>
      <c r="C44" s="55">
        <v>1993.06403247661</v>
      </c>
      <c r="D44" s="50"/>
      <c r="E44" s="50"/>
      <c r="F44" s="50"/>
      <c r="J44" s="54">
        <v>23</v>
      </c>
      <c r="K44" s="55">
        <v>2219.7434991028399</v>
      </c>
      <c r="Q44" s="54">
        <v>23</v>
      </c>
      <c r="R44" s="55">
        <v>2219.7434991028399</v>
      </c>
    </row>
    <row r="45" spans="1:18" x14ac:dyDescent="0.2">
      <c r="A45" t="s">
        <v>3</v>
      </c>
      <c r="B45" s="54">
        <v>24</v>
      </c>
      <c r="C45" s="55">
        <v>2078.5234351264398</v>
      </c>
      <c r="D45" s="50"/>
      <c r="E45" s="50"/>
      <c r="F45" s="50"/>
      <c r="J45" s="54">
        <v>24</v>
      </c>
      <c r="K45" s="55">
        <v>2322.9856679804002</v>
      </c>
      <c r="Q45" s="54">
        <v>24</v>
      </c>
      <c r="R45" s="55">
        <v>2322.9856679804002</v>
      </c>
    </row>
    <row r="46" spans="1:18" x14ac:dyDescent="0.2">
      <c r="A46" t="s">
        <v>3</v>
      </c>
      <c r="B46" s="54">
        <v>25</v>
      </c>
      <c r="C46" s="55">
        <v>2132.0725400296201</v>
      </c>
      <c r="D46" s="50"/>
      <c r="E46" s="50"/>
      <c r="F46" s="50"/>
      <c r="J46" s="54">
        <v>25</v>
      </c>
      <c r="K46" s="55">
        <v>2385.59816644906</v>
      </c>
      <c r="Q46" s="54">
        <v>25</v>
      </c>
      <c r="R46" s="55">
        <v>2385.59816644906</v>
      </c>
    </row>
    <row r="47" spans="1:18" x14ac:dyDescent="0.2">
      <c r="A47" t="s">
        <v>3</v>
      </c>
      <c r="B47" s="54">
        <v>26</v>
      </c>
      <c r="C47" s="55">
        <v>2166.0510888844501</v>
      </c>
      <c r="D47" s="50"/>
      <c r="E47" s="50"/>
      <c r="F47" s="50"/>
      <c r="J47" s="54">
        <v>26</v>
      </c>
      <c r="K47" s="55">
        <v>2427.8777717927701</v>
      </c>
      <c r="Q47" s="54">
        <v>26</v>
      </c>
      <c r="R47" s="55">
        <v>2427.8777717927701</v>
      </c>
    </row>
    <row r="48" spans="1:18" x14ac:dyDescent="0.2">
      <c r="A48" t="s">
        <v>3</v>
      </c>
      <c r="B48" s="54">
        <v>27</v>
      </c>
      <c r="C48" s="55">
        <v>2185.8521576807102</v>
      </c>
      <c r="D48" s="50"/>
      <c r="E48" s="50"/>
      <c r="F48" s="50"/>
      <c r="J48" s="54">
        <v>27</v>
      </c>
      <c r="K48" s="55">
        <v>2457.0410684472299</v>
      </c>
      <c r="Q48" s="54">
        <v>27</v>
      </c>
      <c r="R48" s="55">
        <v>2457.0410684472299</v>
      </c>
    </row>
    <row r="49" spans="1:18" x14ac:dyDescent="0.2">
      <c r="A49" t="s">
        <v>3</v>
      </c>
      <c r="B49" s="54">
        <v>28</v>
      </c>
      <c r="C49" s="55">
        <v>2197.8060628216599</v>
      </c>
      <c r="D49" s="50"/>
      <c r="E49" s="50"/>
      <c r="F49" s="50"/>
      <c r="J49" s="54">
        <v>28</v>
      </c>
      <c r="K49" s="55">
        <v>2473.7366675291901</v>
      </c>
      <c r="Q49" s="54">
        <v>28</v>
      </c>
      <c r="R49" s="55">
        <v>2473.7366675291901</v>
      </c>
    </row>
    <row r="50" spans="1:18" x14ac:dyDescent="0.2">
      <c r="A50" t="s">
        <v>3</v>
      </c>
      <c r="B50" s="54">
        <v>29</v>
      </c>
      <c r="C50" s="55">
        <v>2202.0752653403201</v>
      </c>
      <c r="D50" s="50"/>
      <c r="E50" s="50"/>
      <c r="F50" s="50"/>
      <c r="J50" s="54">
        <v>29</v>
      </c>
      <c r="K50" s="55">
        <v>2480.6956310935798</v>
      </c>
      <c r="Q50" s="54">
        <v>29</v>
      </c>
      <c r="R50" s="55">
        <v>2480.6956310935798</v>
      </c>
    </row>
    <row r="51" spans="1:18" x14ac:dyDescent="0.2">
      <c r="A51" t="s">
        <v>3</v>
      </c>
      <c r="B51" s="54">
        <v>30</v>
      </c>
      <c r="C51" s="55">
        <v>2205.0206059745001</v>
      </c>
      <c r="D51" s="50"/>
      <c r="E51" s="50"/>
      <c r="F51" s="50"/>
      <c r="J51" s="54">
        <v>30</v>
      </c>
      <c r="K51" s="55">
        <v>2483.9061070637599</v>
      </c>
      <c r="Q51" s="54">
        <v>30</v>
      </c>
      <c r="R51" s="55">
        <v>2483.9061070637599</v>
      </c>
    </row>
    <row r="52" spans="1:18" x14ac:dyDescent="0.2">
      <c r="A52" t="s">
        <v>3</v>
      </c>
      <c r="B52" s="54">
        <v>31</v>
      </c>
      <c r="C52" s="55">
        <v>2204.98958315254</v>
      </c>
      <c r="D52" s="50"/>
      <c r="E52" s="50"/>
      <c r="F52" s="50"/>
      <c r="J52" s="54">
        <v>31</v>
      </c>
      <c r="K52" s="55">
        <v>2486.4586126560698</v>
      </c>
      <c r="Q52" s="54">
        <v>31</v>
      </c>
      <c r="R52" s="55">
        <v>2486.4586126560698</v>
      </c>
    </row>
    <row r="53" spans="1:18" x14ac:dyDescent="0.2">
      <c r="A53" t="s">
        <v>3</v>
      </c>
      <c r="B53" s="54">
        <v>32</v>
      </c>
      <c r="C53" s="55">
        <v>2201.8680529800799</v>
      </c>
      <c r="D53" s="50"/>
      <c r="E53" s="50"/>
      <c r="F53" s="50"/>
      <c r="J53" s="54">
        <v>32</v>
      </c>
      <c r="K53" s="55">
        <v>2483.24689987479</v>
      </c>
      <c r="Q53" s="54">
        <v>32</v>
      </c>
      <c r="R53" s="55">
        <v>2483.24689987479</v>
      </c>
    </row>
    <row r="54" spans="1:18" x14ac:dyDescent="0.2">
      <c r="A54" t="s">
        <v>3</v>
      </c>
      <c r="B54" s="54">
        <v>33</v>
      </c>
      <c r="C54" s="55">
        <v>2200.0878521282998</v>
      </c>
      <c r="D54" s="50"/>
      <c r="E54" s="50"/>
      <c r="F54" s="50"/>
      <c r="J54" s="54">
        <v>33</v>
      </c>
      <c r="K54" s="55">
        <v>2477.6546325817599</v>
      </c>
      <c r="Q54" s="54">
        <v>33</v>
      </c>
      <c r="R54" s="55">
        <v>2477.6546325817599</v>
      </c>
    </row>
    <row r="55" spans="1:18" x14ac:dyDescent="0.2">
      <c r="A55" t="s">
        <v>3</v>
      </c>
      <c r="B55" s="54">
        <v>34</v>
      </c>
      <c r="C55" s="55">
        <v>2197.57053021503</v>
      </c>
      <c r="D55" s="50"/>
      <c r="E55" s="50"/>
      <c r="F55" s="50"/>
      <c r="J55" s="54">
        <v>34</v>
      </c>
      <c r="K55" s="55">
        <v>2472.9696537813202</v>
      </c>
      <c r="Q55" s="54">
        <v>34</v>
      </c>
      <c r="R55" s="55">
        <v>2472.9696537813202</v>
      </c>
    </row>
    <row r="56" spans="1:18" x14ac:dyDescent="0.2">
      <c r="A56" t="s">
        <v>3</v>
      </c>
      <c r="B56" s="54">
        <v>35</v>
      </c>
      <c r="C56" s="55">
        <v>2198.3499989243801</v>
      </c>
      <c r="D56" s="50"/>
      <c r="E56" s="50"/>
      <c r="F56" s="50"/>
      <c r="J56" s="54">
        <v>35</v>
      </c>
      <c r="K56" s="55">
        <v>2469.45941591777</v>
      </c>
      <c r="Q56" s="54">
        <v>35</v>
      </c>
      <c r="R56" s="55">
        <v>2469.45941591777</v>
      </c>
    </row>
    <row r="57" spans="1:18" x14ac:dyDescent="0.2">
      <c r="A57" t="s">
        <v>3</v>
      </c>
      <c r="B57" s="54">
        <v>36</v>
      </c>
      <c r="C57" s="55">
        <v>2196.3018575763999</v>
      </c>
      <c r="D57" s="50"/>
      <c r="E57" s="50"/>
      <c r="F57" s="50"/>
      <c r="J57" s="54">
        <v>36</v>
      </c>
      <c r="K57" s="55">
        <v>2463.21380980705</v>
      </c>
      <c r="Q57" s="54">
        <v>36</v>
      </c>
      <c r="R57" s="55">
        <v>2463.21380980705</v>
      </c>
    </row>
    <row r="58" spans="1:18" x14ac:dyDescent="0.2">
      <c r="A58" t="s">
        <v>3</v>
      </c>
      <c r="B58" s="54">
        <v>37</v>
      </c>
      <c r="C58" s="55">
        <v>2192.3643046177099</v>
      </c>
      <c r="D58" s="50"/>
      <c r="E58" s="50"/>
      <c r="F58" s="50"/>
      <c r="J58" s="54">
        <v>37</v>
      </c>
      <c r="K58" s="55">
        <v>2454.9691430908201</v>
      </c>
      <c r="Q58" s="54">
        <v>37</v>
      </c>
      <c r="R58" s="55">
        <v>2454.9691430908201</v>
      </c>
    </row>
    <row r="59" spans="1:18" x14ac:dyDescent="0.2">
      <c r="A59" t="s">
        <v>3</v>
      </c>
      <c r="B59" s="54">
        <v>38</v>
      </c>
      <c r="C59" s="55">
        <v>2189.7858135322599</v>
      </c>
      <c r="D59" s="50"/>
      <c r="E59" s="50"/>
      <c r="F59" s="50"/>
      <c r="J59" s="54">
        <v>38</v>
      </c>
      <c r="K59" s="55">
        <v>2454.65076469017</v>
      </c>
      <c r="Q59" s="54">
        <v>38</v>
      </c>
      <c r="R59" s="55">
        <v>2454.65076469017</v>
      </c>
    </row>
    <row r="60" spans="1:18" x14ac:dyDescent="0.2">
      <c r="A60" t="s">
        <v>3</v>
      </c>
      <c r="B60" s="54">
        <v>39</v>
      </c>
      <c r="C60" s="55">
        <v>2187.6063862216702</v>
      </c>
      <c r="D60" s="50"/>
      <c r="E60" s="50"/>
      <c r="F60" s="50"/>
      <c r="J60" s="54">
        <v>39</v>
      </c>
      <c r="K60" s="55">
        <v>2452.4205242911398</v>
      </c>
      <c r="Q60" s="54">
        <v>39</v>
      </c>
      <c r="R60" s="55">
        <v>2452.4205242911398</v>
      </c>
    </row>
    <row r="61" spans="1:18" x14ac:dyDescent="0.2">
      <c r="A61" t="s">
        <v>3</v>
      </c>
      <c r="B61" s="54">
        <v>40</v>
      </c>
      <c r="C61" s="55">
        <v>2188.1278381569</v>
      </c>
      <c r="D61" s="50"/>
      <c r="E61" s="50"/>
      <c r="F61" s="50"/>
      <c r="J61" s="54">
        <v>40</v>
      </c>
      <c r="K61" s="55">
        <v>2454.36442915711</v>
      </c>
      <c r="Q61" s="54">
        <v>40</v>
      </c>
      <c r="R61" s="55">
        <v>2454.36442915711</v>
      </c>
    </row>
    <row r="62" spans="1:18" x14ac:dyDescent="0.2">
      <c r="R62" s="50"/>
    </row>
    <row r="63" spans="1:18" x14ac:dyDescent="0.2">
      <c r="R63" s="50"/>
    </row>
    <row r="65" spans="1:19" x14ac:dyDescent="0.2">
      <c r="A65" t="s">
        <v>6</v>
      </c>
      <c r="B65" t="s">
        <v>7</v>
      </c>
      <c r="C65" s="22" t="s">
        <v>14</v>
      </c>
      <c r="D65" s="2" t="s">
        <v>8</v>
      </c>
      <c r="H65"/>
      <c r="I65" t="s">
        <v>6</v>
      </c>
      <c r="J65" t="s">
        <v>7</v>
      </c>
      <c r="K65" s="22" t="s">
        <v>14</v>
      </c>
      <c r="L65" s="2" t="s">
        <v>8</v>
      </c>
      <c r="P65" t="s">
        <v>6</v>
      </c>
      <c r="Q65" t="s">
        <v>7</v>
      </c>
      <c r="R65" s="22" t="s">
        <v>14</v>
      </c>
      <c r="S65" s="2" t="s">
        <v>8</v>
      </c>
    </row>
    <row r="66" spans="1:19" x14ac:dyDescent="0.2">
      <c r="A66">
        <v>1</v>
      </c>
      <c r="B66" t="str">
        <f t="shared" ref="B66:B105" si="0">IF(AND(C22&gt;F$22,C22&lt;F$23),B22,"")</f>
        <v/>
      </c>
      <c r="C66" s="2" t="str">
        <f t="shared" ref="C66:C105" si="1">IF(AND(C22&gt;F$22,C22&lt;F$23),C22,"")</f>
        <v/>
      </c>
      <c r="D66" s="2" t="str">
        <f t="shared" ref="D66:D105" si="2">IF(AND(C22&gt;F$22,C22&lt;F$23),LOG(C22),"")</f>
        <v/>
      </c>
      <c r="H66"/>
      <c r="I66">
        <v>1</v>
      </c>
      <c r="J66" t="str">
        <f t="shared" ref="J66:J104" si="3">IF(AND(K22&gt;N$22,K22&lt;N$23),J22,"")</f>
        <v/>
      </c>
      <c r="K66" t="str">
        <f>IF(AND(K22&gt;N$22,K22&lt;N$23),K22,"")</f>
        <v/>
      </c>
      <c r="L66" t="str">
        <f>IF(AND(K22&gt;N$22,K22&lt;N$23),LOG(K22),"")</f>
        <v/>
      </c>
      <c r="P66">
        <v>1</v>
      </c>
      <c r="Q66" t="str">
        <f t="shared" ref="Q66:Q104" si="4">IF(AND(R22&gt;U$22,R22&lt;U$23),Q22,"")</f>
        <v/>
      </c>
      <c r="R66" t="str">
        <f>IF(AND(R22&gt;U$22,R22&lt;U$23),R22,"")</f>
        <v/>
      </c>
      <c r="S66" t="str">
        <f>IF(AND(R22&gt;U$22,R22&lt;U$23),LOG(R22),"")</f>
        <v/>
      </c>
    </row>
    <row r="67" spans="1:19" x14ac:dyDescent="0.2">
      <c r="A67">
        <v>2</v>
      </c>
      <c r="B67" t="str">
        <f t="shared" si="0"/>
        <v/>
      </c>
      <c r="C67" s="2" t="str">
        <f t="shared" si="1"/>
        <v/>
      </c>
      <c r="D67" s="2" t="str">
        <f t="shared" si="2"/>
        <v/>
      </c>
      <c r="H67"/>
      <c r="I67">
        <v>2</v>
      </c>
      <c r="J67" t="str">
        <f t="shared" si="3"/>
        <v/>
      </c>
      <c r="K67" t="str">
        <f t="shared" ref="K67:K105" si="5">IF(AND(K23&gt;N$22,K23&lt;N$23),K23,"")</f>
        <v/>
      </c>
      <c r="L67" t="str">
        <f t="shared" ref="L67:L105" si="6">IF(AND(K23&gt;N$22,K23&lt;N$23),LOG(K23),"")</f>
        <v/>
      </c>
      <c r="P67">
        <v>2</v>
      </c>
      <c r="Q67" t="str">
        <f t="shared" si="4"/>
        <v/>
      </c>
      <c r="R67" t="str">
        <f t="shared" ref="R67:R105" si="7">IF(AND(R23&gt;U$22,R23&lt;U$23),R23,"")</f>
        <v/>
      </c>
      <c r="S67" t="str">
        <f t="shared" ref="S67:S105" si="8">IF(AND(R23&gt;U$22,R23&lt;U$23),LOG(R23),"")</f>
        <v/>
      </c>
    </row>
    <row r="68" spans="1:19" x14ac:dyDescent="0.2">
      <c r="A68">
        <v>3</v>
      </c>
      <c r="B68" t="str">
        <f t="shared" si="0"/>
        <v/>
      </c>
      <c r="C68" s="2" t="str">
        <f t="shared" si="1"/>
        <v/>
      </c>
      <c r="D68" s="2" t="str">
        <f t="shared" si="2"/>
        <v/>
      </c>
      <c r="H68"/>
      <c r="I68">
        <v>3</v>
      </c>
      <c r="J68" t="str">
        <f t="shared" si="3"/>
        <v/>
      </c>
      <c r="K68" t="str">
        <f t="shared" si="5"/>
        <v/>
      </c>
      <c r="L68" t="str">
        <f t="shared" si="6"/>
        <v/>
      </c>
      <c r="P68">
        <v>3</v>
      </c>
      <c r="Q68" t="str">
        <f t="shared" si="4"/>
        <v/>
      </c>
      <c r="R68" t="str">
        <f t="shared" si="7"/>
        <v/>
      </c>
      <c r="S68" t="str">
        <f t="shared" si="8"/>
        <v/>
      </c>
    </row>
    <row r="69" spans="1:19" x14ac:dyDescent="0.2">
      <c r="A69">
        <v>4</v>
      </c>
      <c r="B69" t="str">
        <f t="shared" si="0"/>
        <v/>
      </c>
      <c r="C69" s="2" t="str">
        <f t="shared" si="1"/>
        <v/>
      </c>
      <c r="D69" s="2" t="str">
        <f t="shared" si="2"/>
        <v/>
      </c>
      <c r="H69"/>
      <c r="I69">
        <v>4</v>
      </c>
      <c r="J69" t="str">
        <f t="shared" si="3"/>
        <v/>
      </c>
      <c r="K69" t="str">
        <f t="shared" si="5"/>
        <v/>
      </c>
      <c r="L69" t="str">
        <f t="shared" si="6"/>
        <v/>
      </c>
      <c r="P69">
        <v>4</v>
      </c>
      <c r="Q69" t="str">
        <f t="shared" si="4"/>
        <v/>
      </c>
      <c r="R69" t="str">
        <f t="shared" si="7"/>
        <v/>
      </c>
      <c r="S69" t="str">
        <f t="shared" si="8"/>
        <v/>
      </c>
    </row>
    <row r="70" spans="1:19" x14ac:dyDescent="0.2">
      <c r="A70">
        <v>5</v>
      </c>
      <c r="B70" t="str">
        <f t="shared" si="0"/>
        <v/>
      </c>
      <c r="C70" s="2" t="str">
        <f t="shared" si="1"/>
        <v/>
      </c>
      <c r="D70" s="2" t="str">
        <f t="shared" si="2"/>
        <v/>
      </c>
      <c r="H70"/>
      <c r="I70">
        <v>5</v>
      </c>
      <c r="J70" t="str">
        <f t="shared" si="3"/>
        <v/>
      </c>
      <c r="K70" t="str">
        <f t="shared" si="5"/>
        <v/>
      </c>
      <c r="L70" t="str">
        <f t="shared" si="6"/>
        <v/>
      </c>
      <c r="P70">
        <v>5</v>
      </c>
      <c r="Q70" t="str">
        <f t="shared" si="4"/>
        <v/>
      </c>
      <c r="R70" t="str">
        <f t="shared" si="7"/>
        <v/>
      </c>
      <c r="S70" t="str">
        <f t="shared" si="8"/>
        <v/>
      </c>
    </row>
    <row r="71" spans="1:19" x14ac:dyDescent="0.2">
      <c r="A71">
        <v>6</v>
      </c>
      <c r="B71" t="str">
        <f t="shared" si="0"/>
        <v/>
      </c>
      <c r="C71" s="2" t="str">
        <f t="shared" si="1"/>
        <v/>
      </c>
      <c r="D71" s="2" t="str">
        <f t="shared" si="2"/>
        <v/>
      </c>
      <c r="H71"/>
      <c r="I71">
        <v>6</v>
      </c>
      <c r="J71" t="str">
        <f t="shared" si="3"/>
        <v/>
      </c>
      <c r="K71" t="str">
        <f t="shared" si="5"/>
        <v/>
      </c>
      <c r="L71" t="str">
        <f t="shared" si="6"/>
        <v/>
      </c>
      <c r="P71">
        <v>6</v>
      </c>
      <c r="Q71" t="str">
        <f t="shared" si="4"/>
        <v/>
      </c>
      <c r="R71" t="str">
        <f t="shared" si="7"/>
        <v/>
      </c>
      <c r="S71" t="str">
        <f t="shared" si="8"/>
        <v/>
      </c>
    </row>
    <row r="72" spans="1:19" x14ac:dyDescent="0.2">
      <c r="A72">
        <v>7</v>
      </c>
      <c r="B72" t="str">
        <f t="shared" si="0"/>
        <v/>
      </c>
      <c r="C72" s="2" t="str">
        <f t="shared" si="1"/>
        <v/>
      </c>
      <c r="D72" s="2" t="str">
        <f t="shared" si="2"/>
        <v/>
      </c>
      <c r="H72"/>
      <c r="I72">
        <v>7</v>
      </c>
      <c r="J72" t="str">
        <f t="shared" si="3"/>
        <v/>
      </c>
      <c r="K72" t="str">
        <f t="shared" si="5"/>
        <v/>
      </c>
      <c r="L72" t="str">
        <f t="shared" si="6"/>
        <v/>
      </c>
      <c r="P72">
        <v>7</v>
      </c>
      <c r="Q72" t="str">
        <f t="shared" si="4"/>
        <v/>
      </c>
      <c r="R72" t="str">
        <f t="shared" si="7"/>
        <v/>
      </c>
      <c r="S72" t="str">
        <f t="shared" si="8"/>
        <v/>
      </c>
    </row>
    <row r="73" spans="1:19" x14ac:dyDescent="0.2">
      <c r="A73">
        <v>8</v>
      </c>
      <c r="B73" t="str">
        <f t="shared" si="0"/>
        <v/>
      </c>
      <c r="C73" s="2" t="str">
        <f t="shared" si="1"/>
        <v/>
      </c>
      <c r="D73" s="2" t="str">
        <f t="shared" si="2"/>
        <v/>
      </c>
      <c r="H73"/>
      <c r="I73">
        <v>8</v>
      </c>
      <c r="J73" t="str">
        <f t="shared" si="3"/>
        <v/>
      </c>
      <c r="K73" t="str">
        <f t="shared" si="5"/>
        <v/>
      </c>
      <c r="L73" t="str">
        <f t="shared" si="6"/>
        <v/>
      </c>
      <c r="P73">
        <v>8</v>
      </c>
      <c r="Q73" t="str">
        <f t="shared" si="4"/>
        <v/>
      </c>
      <c r="R73" t="str">
        <f t="shared" si="7"/>
        <v/>
      </c>
      <c r="S73" t="str">
        <f t="shared" si="8"/>
        <v/>
      </c>
    </row>
    <row r="74" spans="1:19" x14ac:dyDescent="0.2">
      <c r="A74">
        <v>9</v>
      </c>
      <c r="B74" t="str">
        <f t="shared" si="0"/>
        <v/>
      </c>
      <c r="C74" s="2" t="str">
        <f t="shared" si="1"/>
        <v/>
      </c>
      <c r="D74" s="2" t="str">
        <f t="shared" si="2"/>
        <v/>
      </c>
      <c r="H74"/>
      <c r="I74">
        <v>9</v>
      </c>
      <c r="J74" t="str">
        <f t="shared" si="3"/>
        <v/>
      </c>
      <c r="K74" t="str">
        <f t="shared" si="5"/>
        <v/>
      </c>
      <c r="L74" t="str">
        <f t="shared" si="6"/>
        <v/>
      </c>
      <c r="P74">
        <v>9</v>
      </c>
      <c r="Q74" t="str">
        <f t="shared" si="4"/>
        <v/>
      </c>
      <c r="R74" t="str">
        <f t="shared" si="7"/>
        <v/>
      </c>
      <c r="S74" t="str">
        <f t="shared" si="8"/>
        <v/>
      </c>
    </row>
    <row r="75" spans="1:19" x14ac:dyDescent="0.2">
      <c r="A75">
        <v>10</v>
      </c>
      <c r="B75" t="str">
        <f t="shared" si="0"/>
        <v/>
      </c>
      <c r="C75" s="2" t="str">
        <f t="shared" si="1"/>
        <v/>
      </c>
      <c r="D75" s="2" t="str">
        <f t="shared" si="2"/>
        <v/>
      </c>
      <c r="H75"/>
      <c r="I75">
        <v>10</v>
      </c>
      <c r="J75" t="str">
        <f t="shared" si="3"/>
        <v/>
      </c>
      <c r="K75" t="str">
        <f t="shared" si="5"/>
        <v/>
      </c>
      <c r="L75" t="str">
        <f t="shared" si="6"/>
        <v/>
      </c>
      <c r="P75">
        <v>10</v>
      </c>
      <c r="Q75" t="str">
        <f t="shared" si="4"/>
        <v/>
      </c>
      <c r="R75" t="str">
        <f t="shared" si="7"/>
        <v/>
      </c>
      <c r="S75" t="str">
        <f t="shared" si="8"/>
        <v/>
      </c>
    </row>
    <row r="76" spans="1:19" x14ac:dyDescent="0.2">
      <c r="A76">
        <v>11</v>
      </c>
      <c r="B76" t="str">
        <f t="shared" si="0"/>
        <v/>
      </c>
      <c r="C76" s="2" t="str">
        <f t="shared" si="1"/>
        <v/>
      </c>
      <c r="D76" s="2" t="str">
        <f t="shared" si="2"/>
        <v/>
      </c>
      <c r="H76"/>
      <c r="I76">
        <v>11</v>
      </c>
      <c r="J76" t="str">
        <f t="shared" si="3"/>
        <v/>
      </c>
      <c r="K76" t="str">
        <f t="shared" si="5"/>
        <v/>
      </c>
      <c r="L76" t="str">
        <f t="shared" si="6"/>
        <v/>
      </c>
      <c r="P76">
        <v>11</v>
      </c>
      <c r="Q76" t="str">
        <f t="shared" si="4"/>
        <v/>
      </c>
      <c r="R76" t="str">
        <f t="shared" si="7"/>
        <v/>
      </c>
      <c r="S76" t="str">
        <f t="shared" si="8"/>
        <v/>
      </c>
    </row>
    <row r="77" spans="1:19" x14ac:dyDescent="0.2">
      <c r="A77">
        <v>12</v>
      </c>
      <c r="B77" t="str">
        <f t="shared" si="0"/>
        <v/>
      </c>
      <c r="C77" s="2" t="str">
        <f t="shared" si="1"/>
        <v/>
      </c>
      <c r="D77" s="2" t="str">
        <f t="shared" si="2"/>
        <v/>
      </c>
      <c r="H77"/>
      <c r="I77">
        <v>12</v>
      </c>
      <c r="J77" t="str">
        <f t="shared" si="3"/>
        <v/>
      </c>
      <c r="K77" t="str">
        <f t="shared" si="5"/>
        <v/>
      </c>
      <c r="L77" t="str">
        <f t="shared" si="6"/>
        <v/>
      </c>
      <c r="P77">
        <v>12</v>
      </c>
      <c r="Q77" t="str">
        <f t="shared" si="4"/>
        <v/>
      </c>
      <c r="R77" t="str">
        <f t="shared" si="7"/>
        <v/>
      </c>
      <c r="S77" t="str">
        <f t="shared" si="8"/>
        <v/>
      </c>
    </row>
    <row r="78" spans="1:19" x14ac:dyDescent="0.2">
      <c r="A78">
        <v>13</v>
      </c>
      <c r="B78" t="str">
        <f t="shared" si="0"/>
        <v/>
      </c>
      <c r="C78" s="2" t="str">
        <f t="shared" si="1"/>
        <v/>
      </c>
      <c r="D78" s="2" t="str">
        <f t="shared" si="2"/>
        <v/>
      </c>
      <c r="H78"/>
      <c r="I78">
        <v>13</v>
      </c>
      <c r="J78" t="str">
        <f t="shared" si="3"/>
        <v/>
      </c>
      <c r="K78" t="str">
        <f t="shared" si="5"/>
        <v/>
      </c>
      <c r="L78" t="str">
        <f t="shared" si="6"/>
        <v/>
      </c>
      <c r="P78">
        <v>13</v>
      </c>
      <c r="Q78" t="str">
        <f t="shared" si="4"/>
        <v/>
      </c>
      <c r="R78" t="str">
        <f t="shared" si="7"/>
        <v/>
      </c>
      <c r="S78" t="str">
        <f t="shared" si="8"/>
        <v/>
      </c>
    </row>
    <row r="79" spans="1:19" x14ac:dyDescent="0.2">
      <c r="A79">
        <v>14</v>
      </c>
      <c r="B79" t="str">
        <f t="shared" si="0"/>
        <v/>
      </c>
      <c r="C79" s="2" t="str">
        <f t="shared" si="1"/>
        <v/>
      </c>
      <c r="D79" s="2" t="str">
        <f t="shared" si="2"/>
        <v/>
      </c>
      <c r="H79"/>
      <c r="I79">
        <v>14</v>
      </c>
      <c r="J79" t="str">
        <f t="shared" si="3"/>
        <v/>
      </c>
      <c r="K79" t="str">
        <f t="shared" si="5"/>
        <v/>
      </c>
      <c r="L79" t="str">
        <f t="shared" si="6"/>
        <v/>
      </c>
      <c r="P79">
        <v>14</v>
      </c>
      <c r="Q79" t="str">
        <f t="shared" si="4"/>
        <v/>
      </c>
      <c r="R79" t="str">
        <f t="shared" si="7"/>
        <v/>
      </c>
      <c r="S79" t="str">
        <f t="shared" si="8"/>
        <v/>
      </c>
    </row>
    <row r="80" spans="1:19" x14ac:dyDescent="0.2">
      <c r="A80">
        <v>15</v>
      </c>
      <c r="B80">
        <f t="shared" si="0"/>
        <v>15</v>
      </c>
      <c r="C80" s="2">
        <f t="shared" si="1"/>
        <v>92.899842836396104</v>
      </c>
      <c r="D80" s="2">
        <f t="shared" si="2"/>
        <v>1.9680149792751955</v>
      </c>
      <c r="H80"/>
      <c r="I80">
        <v>15</v>
      </c>
      <c r="J80">
        <f t="shared" si="3"/>
        <v>15</v>
      </c>
      <c r="K80">
        <f t="shared" si="5"/>
        <v>93.691263415972998</v>
      </c>
      <c r="L80">
        <f t="shared" si="6"/>
        <v>1.971699095400772</v>
      </c>
      <c r="P80">
        <v>15</v>
      </c>
      <c r="Q80">
        <f t="shared" si="4"/>
        <v>15</v>
      </c>
      <c r="R80">
        <f t="shared" si="7"/>
        <v>93.691263415972998</v>
      </c>
      <c r="S80">
        <f t="shared" si="8"/>
        <v>1.971699095400772</v>
      </c>
    </row>
    <row r="81" spans="1:19" x14ac:dyDescent="0.2">
      <c r="A81">
        <v>16</v>
      </c>
      <c r="B81">
        <f t="shared" si="0"/>
        <v>16</v>
      </c>
      <c r="C81" s="2">
        <f t="shared" si="1"/>
        <v>191.63432887008199</v>
      </c>
      <c r="D81" s="2">
        <f t="shared" si="2"/>
        <v>2.2824733100838706</v>
      </c>
      <c r="H81"/>
      <c r="I81">
        <v>16</v>
      </c>
      <c r="J81">
        <f t="shared" si="3"/>
        <v>16</v>
      </c>
      <c r="K81">
        <f t="shared" si="5"/>
        <v>186.377278209304</v>
      </c>
      <c r="L81">
        <f t="shared" si="6"/>
        <v>2.2703929651541817</v>
      </c>
      <c r="P81">
        <v>16</v>
      </c>
      <c r="Q81">
        <f t="shared" si="4"/>
        <v>16</v>
      </c>
      <c r="R81">
        <f t="shared" si="7"/>
        <v>186.377278209304</v>
      </c>
      <c r="S81">
        <f t="shared" si="8"/>
        <v>2.2703929651541817</v>
      </c>
    </row>
    <row r="82" spans="1:19" x14ac:dyDescent="0.2">
      <c r="A82">
        <v>17</v>
      </c>
      <c r="B82">
        <f t="shared" si="0"/>
        <v>17</v>
      </c>
      <c r="C82" s="2">
        <f t="shared" si="1"/>
        <v>359.374727660188</v>
      </c>
      <c r="D82" s="2">
        <f t="shared" si="2"/>
        <v>2.5555475329186521</v>
      </c>
      <c r="H82"/>
      <c r="I82">
        <v>17</v>
      </c>
      <c r="J82">
        <f t="shared" si="3"/>
        <v>17</v>
      </c>
      <c r="K82">
        <f t="shared" si="5"/>
        <v>361.37983366513703</v>
      </c>
      <c r="L82">
        <f t="shared" si="6"/>
        <v>2.557963913658464</v>
      </c>
      <c r="P82">
        <v>17</v>
      </c>
      <c r="Q82">
        <f t="shared" si="4"/>
        <v>17</v>
      </c>
      <c r="R82">
        <f t="shared" si="7"/>
        <v>361.37983366513703</v>
      </c>
      <c r="S82">
        <f t="shared" si="8"/>
        <v>2.557963913658464</v>
      </c>
    </row>
    <row r="83" spans="1:19" x14ac:dyDescent="0.2">
      <c r="A83">
        <v>18</v>
      </c>
      <c r="B83">
        <f t="shared" si="0"/>
        <v>18</v>
      </c>
      <c r="C83" s="2">
        <f t="shared" si="1"/>
        <v>636.52489447565597</v>
      </c>
      <c r="D83" s="2">
        <f t="shared" si="2"/>
        <v>2.8038153935701691</v>
      </c>
      <c r="H83"/>
      <c r="I83">
        <v>18</v>
      </c>
      <c r="J83">
        <f t="shared" si="3"/>
        <v>18</v>
      </c>
      <c r="K83">
        <f t="shared" si="5"/>
        <v>642.64837079613199</v>
      </c>
      <c r="L83">
        <f t="shared" si="6"/>
        <v>2.8079734108812988</v>
      </c>
      <c r="P83">
        <v>18</v>
      </c>
      <c r="Q83">
        <f t="shared" si="4"/>
        <v>18</v>
      </c>
      <c r="R83">
        <f t="shared" si="7"/>
        <v>642.64837079613199</v>
      </c>
      <c r="S83">
        <f t="shared" si="8"/>
        <v>2.8079734108812988</v>
      </c>
    </row>
    <row r="84" spans="1:19" x14ac:dyDescent="0.2">
      <c r="A84">
        <v>19</v>
      </c>
      <c r="B84" t="str">
        <f t="shared" si="0"/>
        <v/>
      </c>
      <c r="C84" s="2" t="str">
        <f t="shared" si="1"/>
        <v/>
      </c>
      <c r="D84" s="2" t="str">
        <f t="shared" si="2"/>
        <v/>
      </c>
      <c r="H84"/>
      <c r="I84">
        <v>19</v>
      </c>
      <c r="J84" t="str">
        <f t="shared" si="3"/>
        <v/>
      </c>
      <c r="K84" t="str">
        <f t="shared" si="5"/>
        <v/>
      </c>
      <c r="L84" t="str">
        <f t="shared" si="6"/>
        <v/>
      </c>
      <c r="P84">
        <v>19</v>
      </c>
      <c r="Q84" t="str">
        <f t="shared" si="4"/>
        <v/>
      </c>
      <c r="R84" t="str">
        <f t="shared" si="7"/>
        <v/>
      </c>
      <c r="S84" t="str">
        <f t="shared" si="8"/>
        <v/>
      </c>
    </row>
    <row r="85" spans="1:19" x14ac:dyDescent="0.2">
      <c r="A85">
        <v>20</v>
      </c>
      <c r="B85" t="str">
        <f t="shared" si="0"/>
        <v/>
      </c>
      <c r="C85" s="2" t="str">
        <f t="shared" si="1"/>
        <v/>
      </c>
      <c r="D85" s="2" t="str">
        <f t="shared" si="2"/>
        <v/>
      </c>
      <c r="H85"/>
      <c r="I85">
        <v>20</v>
      </c>
      <c r="J85" t="str">
        <f t="shared" si="3"/>
        <v/>
      </c>
      <c r="K85" t="str">
        <f t="shared" si="5"/>
        <v/>
      </c>
      <c r="L85" t="str">
        <f t="shared" si="6"/>
        <v/>
      </c>
      <c r="P85">
        <v>20</v>
      </c>
      <c r="Q85" t="str">
        <f t="shared" si="4"/>
        <v/>
      </c>
      <c r="R85" t="str">
        <f t="shared" si="7"/>
        <v/>
      </c>
      <c r="S85" t="str">
        <f t="shared" si="8"/>
        <v/>
      </c>
    </row>
    <row r="86" spans="1:19" x14ac:dyDescent="0.2">
      <c r="A86">
        <v>21</v>
      </c>
      <c r="B86" t="str">
        <f t="shared" si="0"/>
        <v/>
      </c>
      <c r="C86" s="2" t="str">
        <f t="shared" si="1"/>
        <v/>
      </c>
      <c r="D86" s="2" t="str">
        <f t="shared" si="2"/>
        <v/>
      </c>
      <c r="H86"/>
      <c r="I86">
        <v>21</v>
      </c>
      <c r="J86" t="str">
        <f t="shared" si="3"/>
        <v/>
      </c>
      <c r="K86" t="str">
        <f t="shared" si="5"/>
        <v/>
      </c>
      <c r="L86" t="str">
        <f t="shared" si="6"/>
        <v/>
      </c>
      <c r="P86">
        <v>21</v>
      </c>
      <c r="Q86" t="str">
        <f t="shared" si="4"/>
        <v/>
      </c>
      <c r="R86" t="str">
        <f t="shared" si="7"/>
        <v/>
      </c>
      <c r="S86" t="str">
        <f t="shared" si="8"/>
        <v/>
      </c>
    </row>
    <row r="87" spans="1:19" x14ac:dyDescent="0.2">
      <c r="A87">
        <v>22</v>
      </c>
      <c r="B87" t="str">
        <f t="shared" si="0"/>
        <v/>
      </c>
      <c r="C87" s="2" t="str">
        <f t="shared" si="1"/>
        <v/>
      </c>
      <c r="D87" s="2" t="str">
        <f t="shared" si="2"/>
        <v/>
      </c>
      <c r="H87"/>
      <c r="I87">
        <v>22</v>
      </c>
      <c r="J87" t="str">
        <f t="shared" si="3"/>
        <v/>
      </c>
      <c r="K87" t="str">
        <f t="shared" si="5"/>
        <v/>
      </c>
      <c r="L87" t="str">
        <f t="shared" si="6"/>
        <v/>
      </c>
      <c r="P87">
        <v>22</v>
      </c>
      <c r="Q87" t="str">
        <f t="shared" si="4"/>
        <v/>
      </c>
      <c r="R87" t="str">
        <f t="shared" si="7"/>
        <v/>
      </c>
      <c r="S87" t="str">
        <f t="shared" si="8"/>
        <v/>
      </c>
    </row>
    <row r="88" spans="1:19" x14ac:dyDescent="0.2">
      <c r="A88">
        <v>23</v>
      </c>
      <c r="B88" t="str">
        <f t="shared" si="0"/>
        <v/>
      </c>
      <c r="C88" s="2" t="str">
        <f t="shared" si="1"/>
        <v/>
      </c>
      <c r="D88" s="2" t="str">
        <f t="shared" si="2"/>
        <v/>
      </c>
      <c r="H88"/>
      <c r="I88">
        <v>23</v>
      </c>
      <c r="J88" t="str">
        <f t="shared" si="3"/>
        <v/>
      </c>
      <c r="K88" t="str">
        <f t="shared" si="5"/>
        <v/>
      </c>
      <c r="L88" t="str">
        <f t="shared" si="6"/>
        <v/>
      </c>
      <c r="P88">
        <v>23</v>
      </c>
      <c r="Q88" t="str">
        <f t="shared" si="4"/>
        <v/>
      </c>
      <c r="R88" t="str">
        <f t="shared" si="7"/>
        <v/>
      </c>
      <c r="S88" t="str">
        <f t="shared" si="8"/>
        <v/>
      </c>
    </row>
    <row r="89" spans="1:19" x14ac:dyDescent="0.2">
      <c r="A89">
        <v>24</v>
      </c>
      <c r="B89" t="str">
        <f t="shared" si="0"/>
        <v/>
      </c>
      <c r="C89" s="2" t="str">
        <f t="shared" si="1"/>
        <v/>
      </c>
      <c r="D89" s="2" t="str">
        <f t="shared" si="2"/>
        <v/>
      </c>
      <c r="H89"/>
      <c r="I89">
        <v>24</v>
      </c>
      <c r="J89" t="str">
        <f t="shared" si="3"/>
        <v/>
      </c>
      <c r="K89" t="str">
        <f t="shared" si="5"/>
        <v/>
      </c>
      <c r="L89" t="str">
        <f t="shared" si="6"/>
        <v/>
      </c>
      <c r="P89">
        <v>24</v>
      </c>
      <c r="Q89" t="str">
        <f t="shared" si="4"/>
        <v/>
      </c>
      <c r="R89" t="str">
        <f t="shared" si="7"/>
        <v/>
      </c>
      <c r="S89" t="str">
        <f t="shared" si="8"/>
        <v/>
      </c>
    </row>
    <row r="90" spans="1:19" x14ac:dyDescent="0.2">
      <c r="A90">
        <v>25</v>
      </c>
      <c r="B90" t="str">
        <f t="shared" si="0"/>
        <v/>
      </c>
      <c r="C90" s="2" t="str">
        <f t="shared" si="1"/>
        <v/>
      </c>
      <c r="D90" s="2" t="str">
        <f t="shared" si="2"/>
        <v/>
      </c>
      <c r="H90"/>
      <c r="I90">
        <v>25</v>
      </c>
      <c r="J90" t="str">
        <f t="shared" si="3"/>
        <v/>
      </c>
      <c r="K90" t="str">
        <f t="shared" si="5"/>
        <v/>
      </c>
      <c r="L90" t="str">
        <f t="shared" si="6"/>
        <v/>
      </c>
      <c r="P90">
        <v>25</v>
      </c>
      <c r="Q90" t="str">
        <f t="shared" si="4"/>
        <v/>
      </c>
      <c r="R90" t="str">
        <f t="shared" si="7"/>
        <v/>
      </c>
      <c r="S90" t="str">
        <f t="shared" si="8"/>
        <v/>
      </c>
    </row>
    <row r="91" spans="1:19" x14ac:dyDescent="0.2">
      <c r="A91">
        <v>26</v>
      </c>
      <c r="B91" t="str">
        <f t="shared" si="0"/>
        <v/>
      </c>
      <c r="C91" s="2" t="str">
        <f t="shared" si="1"/>
        <v/>
      </c>
      <c r="D91" s="2" t="str">
        <f t="shared" si="2"/>
        <v/>
      </c>
      <c r="H91"/>
      <c r="I91">
        <v>26</v>
      </c>
      <c r="J91" t="str">
        <f t="shared" si="3"/>
        <v/>
      </c>
      <c r="K91" t="str">
        <f t="shared" si="5"/>
        <v/>
      </c>
      <c r="L91" t="str">
        <f t="shared" si="6"/>
        <v/>
      </c>
      <c r="P91">
        <v>26</v>
      </c>
      <c r="Q91" t="str">
        <f t="shared" si="4"/>
        <v/>
      </c>
      <c r="R91" t="str">
        <f t="shared" si="7"/>
        <v/>
      </c>
      <c r="S91" t="str">
        <f t="shared" si="8"/>
        <v/>
      </c>
    </row>
    <row r="92" spans="1:19" x14ac:dyDescent="0.2">
      <c r="A92">
        <v>27</v>
      </c>
      <c r="B92" t="str">
        <f t="shared" si="0"/>
        <v/>
      </c>
      <c r="C92" s="2" t="str">
        <f t="shared" si="1"/>
        <v/>
      </c>
      <c r="D92" s="2" t="str">
        <f t="shared" si="2"/>
        <v/>
      </c>
      <c r="H92"/>
      <c r="I92">
        <v>27</v>
      </c>
      <c r="J92" t="str">
        <f t="shared" si="3"/>
        <v/>
      </c>
      <c r="K92" t="str">
        <f t="shared" si="5"/>
        <v/>
      </c>
      <c r="L92" t="str">
        <f t="shared" si="6"/>
        <v/>
      </c>
      <c r="P92">
        <v>27</v>
      </c>
      <c r="Q92" t="str">
        <f t="shared" si="4"/>
        <v/>
      </c>
      <c r="R92" t="str">
        <f t="shared" si="7"/>
        <v/>
      </c>
      <c r="S92" t="str">
        <f t="shared" si="8"/>
        <v/>
      </c>
    </row>
    <row r="93" spans="1:19" x14ac:dyDescent="0.2">
      <c r="A93">
        <v>28</v>
      </c>
      <c r="B93" t="str">
        <f t="shared" si="0"/>
        <v/>
      </c>
      <c r="C93" s="2" t="str">
        <f t="shared" si="1"/>
        <v/>
      </c>
      <c r="D93" s="2" t="str">
        <f t="shared" si="2"/>
        <v/>
      </c>
      <c r="H93"/>
      <c r="I93">
        <v>28</v>
      </c>
      <c r="J93" t="str">
        <f t="shared" si="3"/>
        <v/>
      </c>
      <c r="K93" t="str">
        <f t="shared" si="5"/>
        <v/>
      </c>
      <c r="L93" t="str">
        <f t="shared" si="6"/>
        <v/>
      </c>
      <c r="P93">
        <v>28</v>
      </c>
      <c r="Q93" t="str">
        <f t="shared" si="4"/>
        <v/>
      </c>
      <c r="R93" t="str">
        <f t="shared" si="7"/>
        <v/>
      </c>
      <c r="S93" t="str">
        <f t="shared" si="8"/>
        <v/>
      </c>
    </row>
    <row r="94" spans="1:19" x14ac:dyDescent="0.2">
      <c r="A94">
        <v>29</v>
      </c>
      <c r="B94" t="str">
        <f t="shared" si="0"/>
        <v/>
      </c>
      <c r="C94" s="2" t="str">
        <f t="shared" si="1"/>
        <v/>
      </c>
      <c r="D94" s="2" t="str">
        <f t="shared" si="2"/>
        <v/>
      </c>
      <c r="H94"/>
      <c r="I94">
        <v>29</v>
      </c>
      <c r="J94" t="str">
        <f t="shared" si="3"/>
        <v/>
      </c>
      <c r="K94" t="str">
        <f t="shared" si="5"/>
        <v/>
      </c>
      <c r="L94" t="str">
        <f t="shared" si="6"/>
        <v/>
      </c>
      <c r="P94">
        <v>29</v>
      </c>
      <c r="Q94" t="str">
        <f t="shared" si="4"/>
        <v/>
      </c>
      <c r="R94" t="str">
        <f t="shared" si="7"/>
        <v/>
      </c>
      <c r="S94" t="str">
        <f t="shared" si="8"/>
        <v/>
      </c>
    </row>
    <row r="95" spans="1:19" x14ac:dyDescent="0.2">
      <c r="A95">
        <v>30</v>
      </c>
      <c r="B95" t="str">
        <f t="shared" si="0"/>
        <v/>
      </c>
      <c r="C95" s="2" t="str">
        <f t="shared" si="1"/>
        <v/>
      </c>
      <c r="D95" s="2" t="str">
        <f t="shared" si="2"/>
        <v/>
      </c>
      <c r="H95"/>
      <c r="I95">
        <v>30</v>
      </c>
      <c r="J95" t="str">
        <f t="shared" si="3"/>
        <v/>
      </c>
      <c r="K95" t="str">
        <f t="shared" si="5"/>
        <v/>
      </c>
      <c r="L95" t="str">
        <f t="shared" si="6"/>
        <v/>
      </c>
      <c r="P95">
        <v>30</v>
      </c>
      <c r="Q95" t="str">
        <f t="shared" si="4"/>
        <v/>
      </c>
      <c r="R95" t="str">
        <f t="shared" si="7"/>
        <v/>
      </c>
      <c r="S95" t="str">
        <f t="shared" si="8"/>
        <v/>
      </c>
    </row>
    <row r="96" spans="1:19" x14ac:dyDescent="0.2">
      <c r="A96">
        <v>31</v>
      </c>
      <c r="B96" t="str">
        <f t="shared" si="0"/>
        <v/>
      </c>
      <c r="C96" s="2" t="str">
        <f t="shared" si="1"/>
        <v/>
      </c>
      <c r="D96" s="2" t="str">
        <f t="shared" si="2"/>
        <v/>
      </c>
      <c r="H96"/>
      <c r="I96">
        <v>31</v>
      </c>
      <c r="J96" t="str">
        <f t="shared" si="3"/>
        <v/>
      </c>
      <c r="K96" t="str">
        <f t="shared" si="5"/>
        <v/>
      </c>
      <c r="L96" t="str">
        <f t="shared" si="6"/>
        <v/>
      </c>
      <c r="P96">
        <v>31</v>
      </c>
      <c r="Q96" t="str">
        <f t="shared" si="4"/>
        <v/>
      </c>
      <c r="R96" t="str">
        <f t="shared" si="7"/>
        <v/>
      </c>
      <c r="S96" t="str">
        <f t="shared" si="8"/>
        <v/>
      </c>
    </row>
    <row r="97" spans="1:19" x14ac:dyDescent="0.2">
      <c r="A97">
        <v>32</v>
      </c>
      <c r="B97" t="str">
        <f t="shared" si="0"/>
        <v/>
      </c>
      <c r="C97" s="2" t="str">
        <f t="shared" si="1"/>
        <v/>
      </c>
      <c r="D97" s="2" t="str">
        <f t="shared" si="2"/>
        <v/>
      </c>
      <c r="H97"/>
      <c r="I97">
        <v>32</v>
      </c>
      <c r="J97" t="str">
        <f t="shared" si="3"/>
        <v/>
      </c>
      <c r="K97" t="str">
        <f t="shared" si="5"/>
        <v/>
      </c>
      <c r="L97" t="str">
        <f t="shared" si="6"/>
        <v/>
      </c>
      <c r="P97">
        <v>32</v>
      </c>
      <c r="Q97" t="str">
        <f t="shared" si="4"/>
        <v/>
      </c>
      <c r="R97" t="str">
        <f t="shared" si="7"/>
        <v/>
      </c>
      <c r="S97" t="str">
        <f t="shared" si="8"/>
        <v/>
      </c>
    </row>
    <row r="98" spans="1:19" x14ac:dyDescent="0.2">
      <c r="A98">
        <v>33</v>
      </c>
      <c r="B98" t="str">
        <f t="shared" si="0"/>
        <v/>
      </c>
      <c r="C98" s="2" t="str">
        <f t="shared" si="1"/>
        <v/>
      </c>
      <c r="D98" s="2" t="str">
        <f t="shared" si="2"/>
        <v/>
      </c>
      <c r="H98"/>
      <c r="I98">
        <v>33</v>
      </c>
      <c r="J98" t="str">
        <f t="shared" si="3"/>
        <v/>
      </c>
      <c r="K98" t="str">
        <f t="shared" si="5"/>
        <v/>
      </c>
      <c r="L98" t="str">
        <f t="shared" si="6"/>
        <v/>
      </c>
      <c r="P98">
        <v>33</v>
      </c>
      <c r="Q98" t="str">
        <f t="shared" si="4"/>
        <v/>
      </c>
      <c r="R98" t="str">
        <f t="shared" si="7"/>
        <v/>
      </c>
      <c r="S98" t="str">
        <f t="shared" si="8"/>
        <v/>
      </c>
    </row>
    <row r="99" spans="1:19" x14ac:dyDescent="0.2">
      <c r="A99">
        <v>34</v>
      </c>
      <c r="B99" t="str">
        <f t="shared" si="0"/>
        <v/>
      </c>
      <c r="C99" s="2" t="str">
        <f t="shared" si="1"/>
        <v/>
      </c>
      <c r="D99" s="2" t="str">
        <f t="shared" si="2"/>
        <v/>
      </c>
      <c r="H99"/>
      <c r="I99">
        <v>34</v>
      </c>
      <c r="J99" t="str">
        <f t="shared" si="3"/>
        <v/>
      </c>
      <c r="K99" t="str">
        <f t="shared" si="5"/>
        <v/>
      </c>
      <c r="L99" t="str">
        <f t="shared" si="6"/>
        <v/>
      </c>
      <c r="P99">
        <v>34</v>
      </c>
      <c r="Q99" t="str">
        <f t="shared" si="4"/>
        <v/>
      </c>
      <c r="R99" t="str">
        <f t="shared" si="7"/>
        <v/>
      </c>
      <c r="S99" t="str">
        <f t="shared" si="8"/>
        <v/>
      </c>
    </row>
    <row r="100" spans="1:19" x14ac:dyDescent="0.2">
      <c r="A100">
        <v>35</v>
      </c>
      <c r="B100" t="str">
        <f t="shared" si="0"/>
        <v/>
      </c>
      <c r="C100" s="2" t="str">
        <f t="shared" si="1"/>
        <v/>
      </c>
      <c r="D100" s="2" t="str">
        <f t="shared" si="2"/>
        <v/>
      </c>
      <c r="H100"/>
      <c r="I100">
        <v>35</v>
      </c>
      <c r="J100" t="str">
        <f t="shared" si="3"/>
        <v/>
      </c>
      <c r="K100" t="str">
        <f t="shared" si="5"/>
        <v/>
      </c>
      <c r="L100" t="str">
        <f t="shared" si="6"/>
        <v/>
      </c>
      <c r="P100">
        <v>35</v>
      </c>
      <c r="Q100" t="str">
        <f t="shared" si="4"/>
        <v/>
      </c>
      <c r="R100" t="str">
        <f t="shared" si="7"/>
        <v/>
      </c>
      <c r="S100" t="str">
        <f t="shared" si="8"/>
        <v/>
      </c>
    </row>
    <row r="101" spans="1:19" x14ac:dyDescent="0.2">
      <c r="A101">
        <v>36</v>
      </c>
      <c r="B101" t="str">
        <f t="shared" si="0"/>
        <v/>
      </c>
      <c r="C101" s="2" t="str">
        <f t="shared" si="1"/>
        <v/>
      </c>
      <c r="D101" s="2" t="str">
        <f t="shared" si="2"/>
        <v/>
      </c>
      <c r="H101"/>
      <c r="I101">
        <v>36</v>
      </c>
      <c r="J101" t="str">
        <f t="shared" si="3"/>
        <v/>
      </c>
      <c r="K101" t="str">
        <f t="shared" si="5"/>
        <v/>
      </c>
      <c r="L101" t="str">
        <f t="shared" si="6"/>
        <v/>
      </c>
      <c r="P101">
        <v>36</v>
      </c>
      <c r="Q101" t="str">
        <f t="shared" si="4"/>
        <v/>
      </c>
      <c r="R101" t="str">
        <f t="shared" si="7"/>
        <v/>
      </c>
      <c r="S101" t="str">
        <f t="shared" si="8"/>
        <v/>
      </c>
    </row>
    <row r="102" spans="1:19" x14ac:dyDescent="0.2">
      <c r="A102">
        <v>37</v>
      </c>
      <c r="B102" t="str">
        <f t="shared" si="0"/>
        <v/>
      </c>
      <c r="C102" s="2" t="str">
        <f t="shared" si="1"/>
        <v/>
      </c>
      <c r="D102" s="2" t="str">
        <f t="shared" si="2"/>
        <v/>
      </c>
      <c r="H102"/>
      <c r="I102">
        <v>37</v>
      </c>
      <c r="J102" t="str">
        <f t="shared" si="3"/>
        <v/>
      </c>
      <c r="K102" t="str">
        <f t="shared" si="5"/>
        <v/>
      </c>
      <c r="L102" t="str">
        <f t="shared" si="6"/>
        <v/>
      </c>
      <c r="P102">
        <v>37</v>
      </c>
      <c r="Q102" t="str">
        <f t="shared" si="4"/>
        <v/>
      </c>
      <c r="R102" t="str">
        <f t="shared" si="7"/>
        <v/>
      </c>
      <c r="S102" t="str">
        <f t="shared" si="8"/>
        <v/>
      </c>
    </row>
    <row r="103" spans="1:19" x14ac:dyDescent="0.2">
      <c r="A103">
        <v>38</v>
      </c>
      <c r="B103" t="str">
        <f t="shared" si="0"/>
        <v/>
      </c>
      <c r="C103" s="2" t="str">
        <f t="shared" si="1"/>
        <v/>
      </c>
      <c r="D103" s="2" t="str">
        <f t="shared" si="2"/>
        <v/>
      </c>
      <c r="H103"/>
      <c r="I103">
        <v>38</v>
      </c>
      <c r="J103" t="str">
        <f t="shared" si="3"/>
        <v/>
      </c>
      <c r="K103" t="str">
        <f t="shared" si="5"/>
        <v/>
      </c>
      <c r="L103" t="str">
        <f t="shared" si="6"/>
        <v/>
      </c>
      <c r="P103">
        <v>38</v>
      </c>
      <c r="Q103" t="str">
        <f t="shared" si="4"/>
        <v/>
      </c>
      <c r="R103" t="str">
        <f t="shared" si="7"/>
        <v/>
      </c>
      <c r="S103" t="str">
        <f t="shared" si="8"/>
        <v/>
      </c>
    </row>
    <row r="104" spans="1:19" x14ac:dyDescent="0.2">
      <c r="A104">
        <v>39</v>
      </c>
      <c r="B104" t="str">
        <f t="shared" si="0"/>
        <v/>
      </c>
      <c r="C104" s="2" t="str">
        <f t="shared" si="1"/>
        <v/>
      </c>
      <c r="D104" s="2" t="str">
        <f t="shared" si="2"/>
        <v/>
      </c>
      <c r="H104"/>
      <c r="I104">
        <v>39</v>
      </c>
      <c r="J104" t="str">
        <f t="shared" si="3"/>
        <v/>
      </c>
      <c r="K104" t="str">
        <f t="shared" si="5"/>
        <v/>
      </c>
      <c r="L104" t="str">
        <f t="shared" si="6"/>
        <v/>
      </c>
      <c r="P104">
        <v>39</v>
      </c>
      <c r="Q104" t="str">
        <f t="shared" si="4"/>
        <v/>
      </c>
      <c r="R104" t="str">
        <f t="shared" si="7"/>
        <v/>
      </c>
      <c r="S104" t="str">
        <f t="shared" si="8"/>
        <v/>
      </c>
    </row>
    <row r="105" spans="1:19" x14ac:dyDescent="0.2">
      <c r="A105">
        <v>40</v>
      </c>
      <c r="B105" t="str">
        <f t="shared" si="0"/>
        <v/>
      </c>
      <c r="C105" s="2" t="str">
        <f t="shared" si="1"/>
        <v/>
      </c>
      <c r="D105" s="2" t="str">
        <f t="shared" si="2"/>
        <v/>
      </c>
      <c r="H105"/>
      <c r="I105">
        <v>40</v>
      </c>
      <c r="K105" t="str">
        <f t="shared" si="5"/>
        <v/>
      </c>
      <c r="L105" t="str">
        <f t="shared" si="6"/>
        <v/>
      </c>
      <c r="P105">
        <v>40</v>
      </c>
      <c r="R105" t="str">
        <f t="shared" si="7"/>
        <v/>
      </c>
      <c r="S105" t="str">
        <f t="shared" si="8"/>
        <v/>
      </c>
    </row>
  </sheetData>
  <pageMargins left="0.78740157499999996" right="0.78740157499999996" top="0.984251969" bottom="0.984251969" header="0.5" footer="0.5"/>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B54CD-1224-4F90-87B7-B34D998470DA}">
  <dimension ref="A1:U105"/>
  <sheetViews>
    <sheetView topLeftCell="A14" zoomScale="90" zoomScaleNormal="90" workbookViewId="0">
      <selection activeCell="R63" sqref="Q62:R63"/>
    </sheetView>
  </sheetViews>
  <sheetFormatPr baseColWidth="10" defaultColWidth="9.140625" defaultRowHeight="12.75" x14ac:dyDescent="0.2"/>
  <cols>
    <col min="1" max="1" width="9.140625" customWidth="1"/>
    <col min="2" max="2" width="10.85546875" customWidth="1"/>
    <col min="3" max="4" width="9.140625" style="2" customWidth="1"/>
    <col min="5" max="5" width="10.7109375" style="2" customWidth="1"/>
    <col min="6" max="8" width="9.140625" style="2" customWidth="1"/>
    <col min="9" max="9" width="9.140625" customWidth="1"/>
    <col min="10" max="10" width="11.42578125" customWidth="1"/>
    <col min="11" max="11" width="10.7109375" customWidth="1"/>
    <col min="13" max="13" width="10.28515625" customWidth="1"/>
    <col min="20" max="20" width="10.5703125" customWidth="1"/>
    <col min="255" max="264" width="9.140625" customWidth="1"/>
    <col min="265" max="265" width="16.7109375" customWidth="1"/>
    <col min="266" max="266" width="11.42578125" customWidth="1"/>
    <col min="511" max="520" width="9.140625" customWidth="1"/>
    <col min="521" max="521" width="16.7109375" customWidth="1"/>
    <col min="522" max="522" width="11.42578125" customWidth="1"/>
    <col min="767" max="776" width="9.140625" customWidth="1"/>
    <col min="777" max="777" width="16.7109375" customWidth="1"/>
    <col min="778" max="778" width="11.42578125" customWidth="1"/>
    <col min="1023" max="1032" width="9.140625" customWidth="1"/>
    <col min="1033" max="1033" width="16.7109375" customWidth="1"/>
    <col min="1034" max="1034" width="11.42578125" customWidth="1"/>
    <col min="1279" max="1288" width="9.140625" customWidth="1"/>
    <col min="1289" max="1289" width="16.7109375" customWidth="1"/>
    <col min="1290" max="1290" width="11.42578125" customWidth="1"/>
    <col min="1535" max="1544" width="9.140625" customWidth="1"/>
    <col min="1545" max="1545" width="16.7109375" customWidth="1"/>
    <col min="1546" max="1546" width="11.42578125" customWidth="1"/>
    <col min="1791" max="1800" width="9.140625" customWidth="1"/>
    <col min="1801" max="1801" width="16.7109375" customWidth="1"/>
    <col min="1802" max="1802" width="11.42578125" customWidth="1"/>
    <col min="2047" max="2056" width="9.140625" customWidth="1"/>
    <col min="2057" max="2057" width="16.7109375" customWidth="1"/>
    <col min="2058" max="2058" width="11.42578125" customWidth="1"/>
    <col min="2303" max="2312" width="9.140625" customWidth="1"/>
    <col min="2313" max="2313" width="16.7109375" customWidth="1"/>
    <col min="2314" max="2314" width="11.42578125" customWidth="1"/>
    <col min="2559" max="2568" width="9.140625" customWidth="1"/>
    <col min="2569" max="2569" width="16.7109375" customWidth="1"/>
    <col min="2570" max="2570" width="11.42578125" customWidth="1"/>
    <col min="2815" max="2824" width="9.140625" customWidth="1"/>
    <col min="2825" max="2825" width="16.7109375" customWidth="1"/>
    <col min="2826" max="2826" width="11.42578125" customWidth="1"/>
    <col min="3071" max="3080" width="9.140625" customWidth="1"/>
    <col min="3081" max="3081" width="16.7109375" customWidth="1"/>
    <col min="3082" max="3082" width="11.42578125" customWidth="1"/>
    <col min="3327" max="3336" width="9.140625" customWidth="1"/>
    <col min="3337" max="3337" width="16.7109375" customWidth="1"/>
    <col min="3338" max="3338" width="11.42578125" customWidth="1"/>
    <col min="3583" max="3592" width="9.140625" customWidth="1"/>
    <col min="3593" max="3593" width="16.7109375" customWidth="1"/>
    <col min="3594" max="3594" width="11.42578125" customWidth="1"/>
    <col min="3839" max="3848" width="9.140625" customWidth="1"/>
    <col min="3849" max="3849" width="16.7109375" customWidth="1"/>
    <col min="3850" max="3850" width="11.42578125" customWidth="1"/>
    <col min="4095" max="4104" width="9.140625" customWidth="1"/>
    <col min="4105" max="4105" width="16.7109375" customWidth="1"/>
    <col min="4106" max="4106" width="11.42578125" customWidth="1"/>
    <col min="4351" max="4360" width="9.140625" customWidth="1"/>
    <col min="4361" max="4361" width="16.7109375" customWidth="1"/>
    <col min="4362" max="4362" width="11.42578125" customWidth="1"/>
    <col min="4607" max="4616" width="9.140625" customWidth="1"/>
    <col min="4617" max="4617" width="16.7109375" customWidth="1"/>
    <col min="4618" max="4618" width="11.42578125" customWidth="1"/>
    <col min="4863" max="4872" width="9.140625" customWidth="1"/>
    <col min="4873" max="4873" width="16.7109375" customWidth="1"/>
    <col min="4874" max="4874" width="11.42578125" customWidth="1"/>
    <col min="5119" max="5128" width="9.140625" customWidth="1"/>
    <col min="5129" max="5129" width="16.7109375" customWidth="1"/>
    <col min="5130" max="5130" width="11.42578125" customWidth="1"/>
    <col min="5375" max="5384" width="9.140625" customWidth="1"/>
    <col min="5385" max="5385" width="16.7109375" customWidth="1"/>
    <col min="5386" max="5386" width="11.42578125" customWidth="1"/>
    <col min="5631" max="5640" width="9.140625" customWidth="1"/>
    <col min="5641" max="5641" width="16.7109375" customWidth="1"/>
    <col min="5642" max="5642" width="11.42578125" customWidth="1"/>
    <col min="5887" max="5896" width="9.140625" customWidth="1"/>
    <col min="5897" max="5897" width="16.7109375" customWidth="1"/>
    <col min="5898" max="5898" width="11.42578125" customWidth="1"/>
    <col min="6143" max="6152" width="9.140625" customWidth="1"/>
    <col min="6153" max="6153" width="16.7109375" customWidth="1"/>
    <col min="6154" max="6154" width="11.42578125" customWidth="1"/>
    <col min="6399" max="6408" width="9.140625" customWidth="1"/>
    <col min="6409" max="6409" width="16.7109375" customWidth="1"/>
    <col min="6410" max="6410" width="11.42578125" customWidth="1"/>
    <col min="6655" max="6664" width="9.140625" customWidth="1"/>
    <col min="6665" max="6665" width="16.7109375" customWidth="1"/>
    <col min="6666" max="6666" width="11.42578125" customWidth="1"/>
    <col min="6911" max="6920" width="9.140625" customWidth="1"/>
    <col min="6921" max="6921" width="16.7109375" customWidth="1"/>
    <col min="6922" max="6922" width="11.42578125" customWidth="1"/>
    <col min="7167" max="7176" width="9.140625" customWidth="1"/>
    <col min="7177" max="7177" width="16.7109375" customWidth="1"/>
    <col min="7178" max="7178" width="11.42578125" customWidth="1"/>
    <col min="7423" max="7432" width="9.140625" customWidth="1"/>
    <col min="7433" max="7433" width="16.7109375" customWidth="1"/>
    <col min="7434" max="7434" width="11.42578125" customWidth="1"/>
    <col min="7679" max="7688" width="9.140625" customWidth="1"/>
    <col min="7689" max="7689" width="16.7109375" customWidth="1"/>
    <col min="7690" max="7690" width="11.42578125" customWidth="1"/>
    <col min="7935" max="7944" width="9.140625" customWidth="1"/>
    <col min="7945" max="7945" width="16.7109375" customWidth="1"/>
    <col min="7946" max="7946" width="11.42578125" customWidth="1"/>
    <col min="8191" max="8200" width="9.140625" customWidth="1"/>
    <col min="8201" max="8201" width="16.7109375" customWidth="1"/>
    <col min="8202" max="8202" width="11.42578125" customWidth="1"/>
    <col min="8447" max="8456" width="9.140625" customWidth="1"/>
    <col min="8457" max="8457" width="16.7109375" customWidth="1"/>
    <col min="8458" max="8458" width="11.42578125" customWidth="1"/>
    <col min="8703" max="8712" width="9.140625" customWidth="1"/>
    <col min="8713" max="8713" width="16.7109375" customWidth="1"/>
    <col min="8714" max="8714" width="11.42578125" customWidth="1"/>
    <col min="8959" max="8968" width="9.140625" customWidth="1"/>
    <col min="8969" max="8969" width="16.7109375" customWidth="1"/>
    <col min="8970" max="8970" width="11.42578125" customWidth="1"/>
    <col min="9215" max="9224" width="9.140625" customWidth="1"/>
    <col min="9225" max="9225" width="16.7109375" customWidth="1"/>
    <col min="9226" max="9226" width="11.42578125" customWidth="1"/>
    <col min="9471" max="9480" width="9.140625" customWidth="1"/>
    <col min="9481" max="9481" width="16.7109375" customWidth="1"/>
    <col min="9482" max="9482" width="11.42578125" customWidth="1"/>
    <col min="9727" max="9736" width="9.140625" customWidth="1"/>
    <col min="9737" max="9737" width="16.7109375" customWidth="1"/>
    <col min="9738" max="9738" width="11.42578125" customWidth="1"/>
    <col min="9983" max="9992" width="9.140625" customWidth="1"/>
    <col min="9993" max="9993" width="16.7109375" customWidth="1"/>
    <col min="9994" max="9994" width="11.42578125" customWidth="1"/>
    <col min="10239" max="10248" width="9.140625" customWidth="1"/>
    <col min="10249" max="10249" width="16.7109375" customWidth="1"/>
    <col min="10250" max="10250" width="11.42578125" customWidth="1"/>
    <col min="10495" max="10504" width="9.140625" customWidth="1"/>
    <col min="10505" max="10505" width="16.7109375" customWidth="1"/>
    <col min="10506" max="10506" width="11.42578125" customWidth="1"/>
    <col min="10751" max="10760" width="9.140625" customWidth="1"/>
    <col min="10761" max="10761" width="16.7109375" customWidth="1"/>
    <col min="10762" max="10762" width="11.42578125" customWidth="1"/>
    <col min="11007" max="11016" width="9.140625" customWidth="1"/>
    <col min="11017" max="11017" width="16.7109375" customWidth="1"/>
    <col min="11018" max="11018" width="11.42578125" customWidth="1"/>
    <col min="11263" max="11272" width="9.140625" customWidth="1"/>
    <col min="11273" max="11273" width="16.7109375" customWidth="1"/>
    <col min="11274" max="11274" width="11.42578125" customWidth="1"/>
    <col min="11519" max="11528" width="9.140625" customWidth="1"/>
    <col min="11529" max="11529" width="16.7109375" customWidth="1"/>
    <col min="11530" max="11530" width="11.42578125" customWidth="1"/>
    <col min="11775" max="11784" width="9.140625" customWidth="1"/>
    <col min="11785" max="11785" width="16.7109375" customWidth="1"/>
    <col min="11786" max="11786" width="11.42578125" customWidth="1"/>
    <col min="12031" max="12040" width="9.140625" customWidth="1"/>
    <col min="12041" max="12041" width="16.7109375" customWidth="1"/>
    <col min="12042" max="12042" width="11.42578125" customWidth="1"/>
    <col min="12287" max="12296" width="9.140625" customWidth="1"/>
    <col min="12297" max="12297" width="16.7109375" customWidth="1"/>
    <col min="12298" max="12298" width="11.42578125" customWidth="1"/>
    <col min="12543" max="12552" width="9.140625" customWidth="1"/>
    <col min="12553" max="12553" width="16.7109375" customWidth="1"/>
    <col min="12554" max="12554" width="11.42578125" customWidth="1"/>
    <col min="12799" max="12808" width="9.140625" customWidth="1"/>
    <col min="12809" max="12809" width="16.7109375" customWidth="1"/>
    <col min="12810" max="12810" width="11.42578125" customWidth="1"/>
    <col min="13055" max="13064" width="9.140625" customWidth="1"/>
    <col min="13065" max="13065" width="16.7109375" customWidth="1"/>
    <col min="13066" max="13066" width="11.42578125" customWidth="1"/>
    <col min="13311" max="13320" width="9.140625" customWidth="1"/>
    <col min="13321" max="13321" width="16.7109375" customWidth="1"/>
    <col min="13322" max="13322" width="11.42578125" customWidth="1"/>
    <col min="13567" max="13576" width="9.140625" customWidth="1"/>
    <col min="13577" max="13577" width="16.7109375" customWidth="1"/>
    <col min="13578" max="13578" width="11.42578125" customWidth="1"/>
    <col min="13823" max="13832" width="9.140625" customWidth="1"/>
    <col min="13833" max="13833" width="16.7109375" customWidth="1"/>
    <col min="13834" max="13834" width="11.42578125" customWidth="1"/>
    <col min="14079" max="14088" width="9.140625" customWidth="1"/>
    <col min="14089" max="14089" width="16.7109375" customWidth="1"/>
    <col min="14090" max="14090" width="11.42578125" customWidth="1"/>
    <col min="14335" max="14344" width="9.140625" customWidth="1"/>
    <col min="14345" max="14345" width="16.7109375" customWidth="1"/>
    <col min="14346" max="14346" width="11.42578125" customWidth="1"/>
    <col min="14591" max="14600" width="9.140625" customWidth="1"/>
    <col min="14601" max="14601" width="16.7109375" customWidth="1"/>
    <col min="14602" max="14602" width="11.42578125" customWidth="1"/>
    <col min="14847" max="14856" width="9.140625" customWidth="1"/>
    <col min="14857" max="14857" width="16.7109375" customWidth="1"/>
    <col min="14858" max="14858" width="11.42578125" customWidth="1"/>
    <col min="15103" max="15112" width="9.140625" customWidth="1"/>
    <col min="15113" max="15113" width="16.7109375" customWidth="1"/>
    <col min="15114" max="15114" width="11.42578125" customWidth="1"/>
    <col min="15359" max="15368" width="9.140625" customWidth="1"/>
    <col min="15369" max="15369" width="16.7109375" customWidth="1"/>
    <col min="15370" max="15370" width="11.42578125" customWidth="1"/>
    <col min="15615" max="15624" width="9.140625" customWidth="1"/>
    <col min="15625" max="15625" width="16.7109375" customWidth="1"/>
    <col min="15626" max="15626" width="11.42578125" customWidth="1"/>
    <col min="15871" max="15880" width="9.140625" customWidth="1"/>
    <col min="15881" max="15881" width="16.7109375" customWidth="1"/>
    <col min="15882" max="15882" width="11.42578125" customWidth="1"/>
    <col min="16127" max="16136" width="9.140625" customWidth="1"/>
    <col min="16137" max="16137" width="16.7109375" customWidth="1"/>
    <col min="16138" max="16138" width="11.42578125" customWidth="1"/>
  </cols>
  <sheetData>
    <row r="1" spans="10:16" x14ac:dyDescent="0.2">
      <c r="L1" s="1" t="s">
        <v>16</v>
      </c>
    </row>
    <row r="2" spans="10:16" x14ac:dyDescent="0.2">
      <c r="L2" s="1" t="s">
        <v>23</v>
      </c>
    </row>
    <row r="5" spans="10:16" x14ac:dyDescent="0.2">
      <c r="J5" s="17"/>
      <c r="K5" s="18"/>
      <c r="L5" s="18"/>
    </row>
    <row r="7" spans="10:16" x14ac:dyDescent="0.2">
      <c r="P7" s="1"/>
    </row>
    <row r="8" spans="10:16" x14ac:dyDescent="0.2">
      <c r="P8" s="1"/>
    </row>
    <row r="9" spans="10:16" x14ac:dyDescent="0.2">
      <c r="P9" s="1"/>
    </row>
    <row r="10" spans="10:16" x14ac:dyDescent="0.2">
      <c r="P10" s="1"/>
    </row>
    <row r="11" spans="10:16" x14ac:dyDescent="0.2">
      <c r="P11" s="1"/>
    </row>
    <row r="12" spans="10:16" x14ac:dyDescent="0.2">
      <c r="P12" s="1"/>
    </row>
    <row r="13" spans="10:16" x14ac:dyDescent="0.2">
      <c r="P13" s="1"/>
    </row>
    <row r="14" spans="10:16" x14ac:dyDescent="0.2">
      <c r="P14" s="1"/>
    </row>
    <row r="15" spans="10:16" x14ac:dyDescent="0.2">
      <c r="P15" s="1"/>
    </row>
    <row r="16" spans="10:16" x14ac:dyDescent="0.2">
      <c r="P16" s="1"/>
    </row>
    <row r="17" spans="1:21" x14ac:dyDescent="0.2">
      <c r="P17" s="1"/>
    </row>
    <row r="18" spans="1:21" x14ac:dyDescent="0.2">
      <c r="P18" s="1"/>
    </row>
    <row r="19" spans="1:21" x14ac:dyDescent="0.2">
      <c r="P19" s="1"/>
    </row>
    <row r="21" spans="1:21" x14ac:dyDescent="0.2">
      <c r="A21" t="s">
        <v>0</v>
      </c>
      <c r="B21" t="s">
        <v>1</v>
      </c>
      <c r="C21" t="s">
        <v>2</v>
      </c>
      <c r="D21" s="10"/>
      <c r="E21" s="10"/>
      <c r="F21" s="10"/>
      <c r="J21" t="s">
        <v>1</v>
      </c>
      <c r="K21" t="s">
        <v>2</v>
      </c>
      <c r="Q21" t="s">
        <v>1</v>
      </c>
      <c r="R21" t="s">
        <v>2</v>
      </c>
    </row>
    <row r="22" spans="1:21" x14ac:dyDescent="0.2">
      <c r="A22" t="s">
        <v>3</v>
      </c>
      <c r="B22" s="54">
        <v>1</v>
      </c>
      <c r="C22" s="55"/>
      <c r="D22" s="50"/>
      <c r="E22" s="23" t="s">
        <v>4</v>
      </c>
      <c r="F22" s="24">
        <v>50</v>
      </c>
      <c r="J22" s="54">
        <v>1</v>
      </c>
      <c r="K22" s="55">
        <v>2.86458528000367</v>
      </c>
      <c r="M22" s="23" t="s">
        <v>4</v>
      </c>
      <c r="N22" s="24">
        <v>50</v>
      </c>
      <c r="Q22" s="54">
        <v>1</v>
      </c>
      <c r="R22" s="55"/>
      <c r="T22" s="23" t="s">
        <v>4</v>
      </c>
      <c r="U22" s="24">
        <v>50</v>
      </c>
    </row>
    <row r="23" spans="1:21" x14ac:dyDescent="0.2">
      <c r="A23" t="s">
        <v>3</v>
      </c>
      <c r="B23" s="54">
        <v>2</v>
      </c>
      <c r="C23" s="55"/>
      <c r="D23" s="50"/>
      <c r="E23" s="23" t="s">
        <v>5</v>
      </c>
      <c r="F23" s="24">
        <v>800</v>
      </c>
      <c r="J23" s="54">
        <v>2</v>
      </c>
      <c r="K23" s="55">
        <v>7.6346079265649696</v>
      </c>
      <c r="M23" s="23" t="s">
        <v>5</v>
      </c>
      <c r="N23" s="24">
        <v>800</v>
      </c>
      <c r="Q23" s="54">
        <v>2</v>
      </c>
      <c r="R23" s="55">
        <v>4.4001185261759002</v>
      </c>
      <c r="T23" s="23" t="s">
        <v>5</v>
      </c>
      <c r="U23" s="24">
        <v>800</v>
      </c>
    </row>
    <row r="24" spans="1:21" x14ac:dyDescent="0.2">
      <c r="A24" t="s">
        <v>3</v>
      </c>
      <c r="B24" s="54">
        <v>3</v>
      </c>
      <c r="C24" s="55"/>
      <c r="D24" s="50"/>
      <c r="E24" s="10" t="s">
        <v>17</v>
      </c>
      <c r="F24">
        <f>AVERAGE(F22:F23)</f>
        <v>425</v>
      </c>
      <c r="J24" s="54">
        <v>3</v>
      </c>
      <c r="K24" s="55">
        <v>3.3313648142116099</v>
      </c>
      <c r="M24" s="10" t="s">
        <v>17</v>
      </c>
      <c r="N24">
        <f>AVERAGE(N22:N23)</f>
        <v>425</v>
      </c>
      <c r="Q24" s="54">
        <v>3</v>
      </c>
      <c r="R24" s="55">
        <v>2.55001626669628</v>
      </c>
      <c r="S24" s="10"/>
      <c r="T24" s="10" t="s">
        <v>17</v>
      </c>
      <c r="U24">
        <f>AVERAGE(U22:U23)</f>
        <v>425</v>
      </c>
    </row>
    <row r="25" spans="1:21" x14ac:dyDescent="0.2">
      <c r="A25" t="s">
        <v>3</v>
      </c>
      <c r="B25" s="54">
        <v>4</v>
      </c>
      <c r="C25" s="55"/>
      <c r="D25" s="50"/>
      <c r="J25" s="54">
        <v>4</v>
      </c>
      <c r="K25" s="55">
        <v>9.0360080194623205</v>
      </c>
      <c r="Q25" s="54">
        <v>4</v>
      </c>
      <c r="R25" s="55">
        <v>1.9902159944326701</v>
      </c>
    </row>
    <row r="26" spans="1:21" ht="14.25" x14ac:dyDescent="0.2">
      <c r="A26" t="s">
        <v>3</v>
      </c>
      <c r="B26" s="54">
        <v>5</v>
      </c>
      <c r="C26" s="55"/>
      <c r="D26" s="50"/>
      <c r="E26" s="11" t="s">
        <v>9</v>
      </c>
      <c r="F26" s="12">
        <f>CORREL(D66:D105,B66:B105)^2</f>
        <v>0.99513133210810589</v>
      </c>
      <c r="J26" s="54">
        <v>5</v>
      </c>
      <c r="K26" s="55">
        <v>1.9430915245593501</v>
      </c>
      <c r="M26" s="11" t="s">
        <v>9</v>
      </c>
      <c r="N26" s="12">
        <f>CORREL(L66:L105,J66:J105)^2</f>
        <v>0.99318873353196813</v>
      </c>
      <c r="Q26" s="54">
        <v>5</v>
      </c>
      <c r="R26" s="55">
        <v>2.2434023603668698</v>
      </c>
      <c r="T26" s="11" t="s">
        <v>9</v>
      </c>
      <c r="U26" s="12">
        <f>CORREL(S66:S105,Q66:Q105)^2</f>
        <v>0.99640110917541369</v>
      </c>
    </row>
    <row r="27" spans="1:21" x14ac:dyDescent="0.2">
      <c r="A27" t="s">
        <v>3</v>
      </c>
      <c r="B27" s="54">
        <v>6</v>
      </c>
      <c r="C27" s="55"/>
      <c r="D27" s="50"/>
      <c r="E27" s="11" t="s">
        <v>10</v>
      </c>
      <c r="F27" s="12">
        <f>SLOPE(D66:D105,B66:B105)</f>
        <v>0.27834898190734381</v>
      </c>
      <c r="J27" s="54">
        <v>6</v>
      </c>
      <c r="K27" s="55">
        <v>0.49348850132901101</v>
      </c>
      <c r="M27" s="11" t="s">
        <v>10</v>
      </c>
      <c r="N27" s="12">
        <f>SLOPE(L66:L105,J66:J105)</f>
        <v>0.28920954885909483</v>
      </c>
      <c r="Q27" s="54">
        <v>6</v>
      </c>
      <c r="R27" s="55"/>
      <c r="T27" s="11" t="s">
        <v>10</v>
      </c>
      <c r="U27" s="12">
        <f>SLOPE(S66:S105,Q66:Q105)</f>
        <v>0.28336005261188407</v>
      </c>
    </row>
    <row r="28" spans="1:21" ht="13.5" thickBot="1" x14ac:dyDescent="0.25">
      <c r="A28" t="s">
        <v>3</v>
      </c>
      <c r="B28" s="54">
        <v>7</v>
      </c>
      <c r="C28" s="55"/>
      <c r="D28" s="50"/>
      <c r="E28" s="11" t="s">
        <v>12</v>
      </c>
      <c r="F28" s="12">
        <f>INTERCEPT(D66:D105,B66:B105)</f>
        <v>-2.0926730385321375</v>
      </c>
      <c r="J28" s="54">
        <v>7</v>
      </c>
      <c r="K28" s="55"/>
      <c r="M28" s="11" t="s">
        <v>12</v>
      </c>
      <c r="N28" s="12">
        <f>INTERCEPT(L66:L105,J66:J105)</f>
        <v>-2.2793926223014447</v>
      </c>
      <c r="Q28" s="54">
        <v>7</v>
      </c>
      <c r="R28" s="55"/>
      <c r="S28" s="19"/>
      <c r="T28" s="11" t="s">
        <v>12</v>
      </c>
      <c r="U28" s="12">
        <f>INTERCEPT(S66:S105,Q66:Q105)</f>
        <v>-2.2220178984885433</v>
      </c>
    </row>
    <row r="29" spans="1:21" ht="13.5" thickBot="1" x14ac:dyDescent="0.25">
      <c r="A29" t="s">
        <v>3</v>
      </c>
      <c r="B29" s="54">
        <v>8</v>
      </c>
      <c r="C29" s="55"/>
      <c r="D29" s="50"/>
      <c r="E29" s="13" t="s">
        <v>11</v>
      </c>
      <c r="F29" s="14">
        <f>10^F27</f>
        <v>1.8982306517654228</v>
      </c>
      <c r="J29" s="54">
        <v>8</v>
      </c>
      <c r="K29" s="55"/>
      <c r="M29" s="13" t="s">
        <v>11</v>
      </c>
      <c r="N29" s="14">
        <f>10^N27</f>
        <v>1.9462989522838168</v>
      </c>
      <c r="Q29" s="54">
        <v>8</v>
      </c>
      <c r="R29" s="55"/>
      <c r="T29" s="13" t="s">
        <v>11</v>
      </c>
      <c r="U29" s="14">
        <f>10^U27</f>
        <v>1.9202600759573933</v>
      </c>
    </row>
    <row r="30" spans="1:21" ht="15.75" x14ac:dyDescent="0.3">
      <c r="A30" t="s">
        <v>3</v>
      </c>
      <c r="B30" s="54">
        <v>9</v>
      </c>
      <c r="C30" s="55"/>
      <c r="D30" s="50"/>
      <c r="E30" s="15" t="s">
        <v>13</v>
      </c>
      <c r="F30" s="9">
        <f>10^F28</f>
        <v>8.078429912956606E-3</v>
      </c>
      <c r="J30" s="54">
        <v>9</v>
      </c>
      <c r="K30" s="55"/>
      <c r="M30" s="15" t="s">
        <v>13</v>
      </c>
      <c r="N30" s="9">
        <f>10^N28</f>
        <v>5.2554193734122585E-3</v>
      </c>
      <c r="Q30" s="54">
        <v>9</v>
      </c>
      <c r="R30" s="55"/>
      <c r="T30" s="15" t="s">
        <v>13</v>
      </c>
      <c r="U30" s="9">
        <f>10^U28</f>
        <v>5.9976635769946017E-3</v>
      </c>
    </row>
    <row r="31" spans="1:21" x14ac:dyDescent="0.2">
      <c r="A31" t="s">
        <v>3</v>
      </c>
      <c r="B31" s="54">
        <v>10</v>
      </c>
      <c r="C31" s="55"/>
      <c r="D31" s="50"/>
      <c r="E31" s="20" t="s">
        <v>18</v>
      </c>
      <c r="F31" s="7">
        <f>(LOG(F22)-F28)/F27</f>
        <v>13.621903758679132</v>
      </c>
      <c r="J31" s="54">
        <v>10</v>
      </c>
      <c r="K31" s="55"/>
      <c r="M31" s="20" t="s">
        <v>18</v>
      </c>
      <c r="N31" s="7">
        <f>(LOG(N22)-N28)/N27</f>
        <v>13.755986419991109</v>
      </c>
      <c r="Q31" s="54">
        <v>10</v>
      </c>
      <c r="R31" s="55"/>
      <c r="T31" s="20" t="s">
        <v>18</v>
      </c>
      <c r="U31" s="7">
        <f>(LOG(U22)-U28)/U27</f>
        <v>13.837475913357155</v>
      </c>
    </row>
    <row r="32" spans="1:21" x14ac:dyDescent="0.2">
      <c r="A32" t="s">
        <v>3</v>
      </c>
      <c r="B32" s="54">
        <v>11</v>
      </c>
      <c r="C32" s="55">
        <v>4.9593016905014302</v>
      </c>
      <c r="D32" s="50"/>
      <c r="E32" s="50"/>
      <c r="F32" s="50"/>
      <c r="J32" s="54">
        <v>11</v>
      </c>
      <c r="K32" s="55">
        <v>3.6062820602860501</v>
      </c>
      <c r="Q32" s="54">
        <v>11</v>
      </c>
      <c r="R32" s="55">
        <v>1.11486174622314</v>
      </c>
    </row>
    <row r="33" spans="1:18" x14ac:dyDescent="0.2">
      <c r="A33" t="s">
        <v>3</v>
      </c>
      <c r="B33" s="54">
        <v>12</v>
      </c>
      <c r="C33" s="55">
        <v>11.7441169370718</v>
      </c>
      <c r="D33" s="50"/>
      <c r="E33" s="50"/>
      <c r="F33" s="50"/>
      <c r="J33" s="54">
        <v>12</v>
      </c>
      <c r="K33" s="55">
        <v>11.533757669788001</v>
      </c>
      <c r="Q33" s="54">
        <v>12</v>
      </c>
      <c r="R33" s="55">
        <v>5.1837457470769603</v>
      </c>
    </row>
    <row r="34" spans="1:18" x14ac:dyDescent="0.2">
      <c r="A34" t="s">
        <v>3</v>
      </c>
      <c r="B34" s="54">
        <v>13</v>
      </c>
      <c r="C34" s="55">
        <v>24.960968248109602</v>
      </c>
      <c r="D34" s="50"/>
      <c r="E34" s="50"/>
      <c r="F34" s="50"/>
      <c r="J34" s="54">
        <v>13</v>
      </c>
      <c r="K34" s="55">
        <v>13.4772288642021</v>
      </c>
      <c r="Q34" s="54">
        <v>13</v>
      </c>
      <c r="R34" s="55">
        <v>24.376626225946399</v>
      </c>
    </row>
    <row r="35" spans="1:18" x14ac:dyDescent="0.2">
      <c r="A35" t="s">
        <v>3</v>
      </c>
      <c r="B35" s="54">
        <v>14</v>
      </c>
      <c r="C35" s="55">
        <v>58.812537530658602</v>
      </c>
      <c r="D35" s="50"/>
      <c r="E35" s="50"/>
      <c r="F35" s="50"/>
      <c r="J35" s="54">
        <v>14</v>
      </c>
      <c r="K35" s="55">
        <v>53.033522030439599</v>
      </c>
      <c r="Q35" s="54">
        <v>14</v>
      </c>
      <c r="R35" s="55">
        <v>51.999997630664403</v>
      </c>
    </row>
    <row r="36" spans="1:18" x14ac:dyDescent="0.2">
      <c r="A36" t="s">
        <v>3</v>
      </c>
      <c r="B36" s="54">
        <v>15</v>
      </c>
      <c r="C36" s="55">
        <v>127.18716999577499</v>
      </c>
      <c r="D36" s="50"/>
      <c r="E36" s="50"/>
      <c r="F36" s="50"/>
      <c r="J36" s="54">
        <v>15</v>
      </c>
      <c r="K36" s="55">
        <v>123.60110003977</v>
      </c>
      <c r="Q36" s="54">
        <v>15</v>
      </c>
      <c r="R36" s="55">
        <v>110.529970560137</v>
      </c>
    </row>
    <row r="37" spans="1:18" x14ac:dyDescent="0.2">
      <c r="A37" t="s">
        <v>3</v>
      </c>
      <c r="B37" s="54">
        <v>16</v>
      </c>
      <c r="C37" s="55">
        <v>245.105562211571</v>
      </c>
      <c r="D37" s="50"/>
      <c r="E37" s="50"/>
      <c r="F37" s="50"/>
      <c r="J37" s="54">
        <v>16</v>
      </c>
      <c r="K37" s="55">
        <v>239.91247236900699</v>
      </c>
      <c r="Q37" s="54">
        <v>16</v>
      </c>
      <c r="R37" s="55">
        <v>218.69472227415599</v>
      </c>
    </row>
    <row r="38" spans="1:18" x14ac:dyDescent="0.2">
      <c r="A38" t="s">
        <v>3</v>
      </c>
      <c r="B38" s="54">
        <v>17</v>
      </c>
      <c r="C38" s="55">
        <v>452.58586196686099</v>
      </c>
      <c r="D38" s="50"/>
      <c r="E38" s="50"/>
      <c r="F38" s="50"/>
      <c r="J38" s="54">
        <v>17</v>
      </c>
      <c r="K38" s="55">
        <v>449.91613132829298</v>
      </c>
      <c r="Q38" s="54">
        <v>17</v>
      </c>
      <c r="R38" s="55">
        <v>407.097882724908</v>
      </c>
    </row>
    <row r="39" spans="1:18" x14ac:dyDescent="0.2">
      <c r="A39" t="s">
        <v>3</v>
      </c>
      <c r="B39" s="54">
        <v>18</v>
      </c>
      <c r="C39" s="55">
        <v>768.39757906199395</v>
      </c>
      <c r="D39" s="50"/>
      <c r="E39" s="50"/>
      <c r="F39" s="50"/>
      <c r="J39" s="54">
        <v>18</v>
      </c>
      <c r="K39" s="55">
        <v>776.32505030247205</v>
      </c>
      <c r="Q39" s="54">
        <v>18</v>
      </c>
      <c r="R39" s="55">
        <v>707.44746098060102</v>
      </c>
    </row>
    <row r="40" spans="1:18" x14ac:dyDescent="0.2">
      <c r="A40" t="s">
        <v>3</v>
      </c>
      <c r="B40" s="54">
        <v>19</v>
      </c>
      <c r="C40" s="55">
        <v>1182.8196956403699</v>
      </c>
      <c r="D40" s="50"/>
      <c r="E40" s="50"/>
      <c r="F40" s="50"/>
      <c r="J40" s="54">
        <v>19</v>
      </c>
      <c r="K40" s="55">
        <v>1185.4580352052701</v>
      </c>
      <c r="Q40" s="54">
        <v>19</v>
      </c>
      <c r="R40" s="55">
        <v>1109.4084698873401</v>
      </c>
    </row>
    <row r="41" spans="1:18" ht="15" x14ac:dyDescent="0.25">
      <c r="A41" t="s">
        <v>3</v>
      </c>
      <c r="B41" s="54">
        <v>20</v>
      </c>
      <c r="C41" s="55">
        <v>1550.55384067616</v>
      </c>
      <c r="D41" s="50"/>
      <c r="E41" s="50"/>
      <c r="F41" s="50"/>
      <c r="G41" s="21"/>
      <c r="H41" s="21"/>
      <c r="J41" s="54">
        <v>20</v>
      </c>
      <c r="K41" s="55">
        <v>1547.72287551264</v>
      </c>
      <c r="Q41" s="54">
        <v>20</v>
      </c>
      <c r="R41" s="55">
        <v>1495.81938373714</v>
      </c>
    </row>
    <row r="42" spans="1:18" x14ac:dyDescent="0.2">
      <c r="A42" t="s">
        <v>3</v>
      </c>
      <c r="B42" s="54">
        <v>21</v>
      </c>
      <c r="C42" s="55">
        <v>1853.7747947095099</v>
      </c>
      <c r="D42" s="50"/>
      <c r="E42" s="50"/>
      <c r="F42" s="50"/>
      <c r="J42" s="54">
        <v>21</v>
      </c>
      <c r="K42" s="55">
        <v>1844.4967133823</v>
      </c>
      <c r="Q42" s="54">
        <v>21</v>
      </c>
      <c r="R42" s="55">
        <v>1816.9012442605799</v>
      </c>
    </row>
    <row r="43" spans="1:18" x14ac:dyDescent="0.2">
      <c r="A43" t="s">
        <v>3</v>
      </c>
      <c r="B43" s="54">
        <v>22</v>
      </c>
      <c r="C43" s="55">
        <v>2064.85475278184</v>
      </c>
      <c r="D43" s="50"/>
      <c r="E43" s="50"/>
      <c r="F43" s="50"/>
      <c r="J43" s="54">
        <v>22</v>
      </c>
      <c r="K43" s="55">
        <v>2054.4912127419798</v>
      </c>
      <c r="Q43" s="54">
        <v>22</v>
      </c>
      <c r="R43" s="55">
        <v>2044.63694376231</v>
      </c>
    </row>
    <row r="44" spans="1:18" x14ac:dyDescent="0.2">
      <c r="A44" t="s">
        <v>3</v>
      </c>
      <c r="B44" s="54">
        <v>23</v>
      </c>
      <c r="C44" s="55">
        <v>2198.4446447586602</v>
      </c>
      <c r="D44" s="50"/>
      <c r="E44" s="50"/>
      <c r="F44" s="50"/>
      <c r="J44" s="54">
        <v>23</v>
      </c>
      <c r="K44" s="55">
        <v>2183.9972985661898</v>
      </c>
      <c r="Q44" s="54">
        <v>23</v>
      </c>
      <c r="R44" s="55">
        <v>2190.4502546671301</v>
      </c>
    </row>
    <row r="45" spans="1:18" x14ac:dyDescent="0.2">
      <c r="A45" t="s">
        <v>3</v>
      </c>
      <c r="B45" s="54">
        <v>24</v>
      </c>
      <c r="C45" s="55">
        <v>2281.08045363065</v>
      </c>
      <c r="D45" s="50"/>
      <c r="E45" s="50"/>
      <c r="F45" s="50"/>
      <c r="J45" s="54">
        <v>24</v>
      </c>
      <c r="K45" s="55">
        <v>2267.3009746389098</v>
      </c>
      <c r="Q45" s="54">
        <v>24</v>
      </c>
      <c r="R45" s="55">
        <v>2282.4864275609102</v>
      </c>
    </row>
    <row r="46" spans="1:18" x14ac:dyDescent="0.2">
      <c r="A46" t="s">
        <v>3</v>
      </c>
      <c r="B46" s="54">
        <v>25</v>
      </c>
      <c r="C46" s="55">
        <v>2331.0912940821599</v>
      </c>
      <c r="D46" s="50"/>
      <c r="E46" s="50"/>
      <c r="F46" s="50"/>
      <c r="J46" s="54">
        <v>25</v>
      </c>
      <c r="K46" s="55">
        <v>2315.41090242777</v>
      </c>
      <c r="Q46" s="54">
        <v>25</v>
      </c>
      <c r="R46" s="55">
        <v>2337.25902403901</v>
      </c>
    </row>
    <row r="47" spans="1:18" x14ac:dyDescent="0.2">
      <c r="A47" t="s">
        <v>3</v>
      </c>
      <c r="B47" s="54">
        <v>26</v>
      </c>
      <c r="C47" s="55">
        <v>2364.4211711346602</v>
      </c>
      <c r="D47" s="50"/>
      <c r="E47" s="50"/>
      <c r="F47" s="50"/>
      <c r="J47" s="54">
        <v>26</v>
      </c>
      <c r="K47" s="55">
        <v>2348.2210537105998</v>
      </c>
      <c r="Q47" s="54">
        <v>26</v>
      </c>
      <c r="R47" s="55">
        <v>2373.2645605894199</v>
      </c>
    </row>
    <row r="48" spans="1:18" x14ac:dyDescent="0.2">
      <c r="A48" t="s">
        <v>3</v>
      </c>
      <c r="B48" s="54">
        <v>27</v>
      </c>
      <c r="C48" s="55">
        <v>2381.1490780161798</v>
      </c>
      <c r="D48" s="50"/>
      <c r="E48" s="50"/>
      <c r="F48" s="50"/>
      <c r="J48" s="54">
        <v>27</v>
      </c>
      <c r="K48" s="55">
        <v>2366.00743120692</v>
      </c>
      <c r="Q48" s="54">
        <v>27</v>
      </c>
      <c r="R48" s="55">
        <v>2393.4172853526002</v>
      </c>
    </row>
    <row r="49" spans="1:18" x14ac:dyDescent="0.2">
      <c r="A49" t="s">
        <v>3</v>
      </c>
      <c r="B49" s="54">
        <v>28</v>
      </c>
      <c r="C49" s="55">
        <v>2391.16975873915</v>
      </c>
      <c r="D49" s="50"/>
      <c r="E49" s="50"/>
      <c r="F49" s="50"/>
      <c r="J49" s="54">
        <v>28</v>
      </c>
      <c r="K49" s="55">
        <v>2376.6701123796101</v>
      </c>
      <c r="Q49" s="54">
        <v>28</v>
      </c>
      <c r="R49" s="55">
        <v>2405.1053103364102</v>
      </c>
    </row>
    <row r="50" spans="1:18" x14ac:dyDescent="0.2">
      <c r="A50" t="s">
        <v>3</v>
      </c>
      <c r="B50" s="54">
        <v>29</v>
      </c>
      <c r="C50" s="55">
        <v>2395.29428439004</v>
      </c>
      <c r="D50" s="50"/>
      <c r="E50" s="50"/>
      <c r="F50" s="50"/>
      <c r="J50" s="54">
        <v>29</v>
      </c>
      <c r="K50" s="55">
        <v>2379.6212480752101</v>
      </c>
      <c r="Q50" s="54">
        <v>29</v>
      </c>
      <c r="R50" s="55">
        <v>2408.9018613739199</v>
      </c>
    </row>
    <row r="51" spans="1:18" x14ac:dyDescent="0.2">
      <c r="A51" t="s">
        <v>3</v>
      </c>
      <c r="B51" s="54">
        <v>30</v>
      </c>
      <c r="C51" s="55">
        <v>2397.4328353336</v>
      </c>
      <c r="D51" s="50"/>
      <c r="E51" s="50"/>
      <c r="F51" s="50"/>
      <c r="J51" s="54">
        <v>30</v>
      </c>
      <c r="K51" s="55">
        <v>2378.6885386808099</v>
      </c>
      <c r="Q51" s="54">
        <v>30</v>
      </c>
      <c r="R51" s="55">
        <v>2407.2189634548999</v>
      </c>
    </row>
    <row r="52" spans="1:18" x14ac:dyDescent="0.2">
      <c r="A52" t="s">
        <v>3</v>
      </c>
      <c r="B52" s="54">
        <v>31</v>
      </c>
      <c r="C52" s="55">
        <v>2394.3283361581198</v>
      </c>
      <c r="D52" s="50"/>
      <c r="E52" s="50"/>
      <c r="F52" s="50"/>
      <c r="J52" s="54">
        <v>31</v>
      </c>
      <c r="K52" s="55">
        <v>2376.82195133184</v>
      </c>
      <c r="Q52" s="54">
        <v>31</v>
      </c>
      <c r="R52" s="55">
        <v>2405.5574673476399</v>
      </c>
    </row>
    <row r="53" spans="1:18" x14ac:dyDescent="0.2">
      <c r="A53" t="s">
        <v>3</v>
      </c>
      <c r="B53" s="54">
        <v>32</v>
      </c>
      <c r="C53" s="55">
        <v>2389.2203839099602</v>
      </c>
      <c r="D53" s="50"/>
      <c r="E53" s="50"/>
      <c r="F53" s="50"/>
      <c r="J53" s="54">
        <v>32</v>
      </c>
      <c r="K53" s="55">
        <v>2372.6275190769202</v>
      </c>
      <c r="Q53" s="54">
        <v>32</v>
      </c>
      <c r="R53" s="55">
        <v>2400.8715135810999</v>
      </c>
    </row>
    <row r="54" spans="1:18" x14ac:dyDescent="0.2">
      <c r="A54" t="s">
        <v>3</v>
      </c>
      <c r="B54" s="54">
        <v>33</v>
      </c>
      <c r="C54" s="55">
        <v>2383.8975261393598</v>
      </c>
      <c r="D54" s="50"/>
      <c r="E54" s="50"/>
      <c r="F54" s="50"/>
      <c r="J54" s="54">
        <v>33</v>
      </c>
      <c r="K54" s="55">
        <v>2366.5306604938</v>
      </c>
      <c r="Q54" s="54">
        <v>33</v>
      </c>
      <c r="R54" s="55">
        <v>2397.2597620588799</v>
      </c>
    </row>
    <row r="55" spans="1:18" x14ac:dyDescent="0.2">
      <c r="A55" t="s">
        <v>3</v>
      </c>
      <c r="B55" s="54">
        <v>34</v>
      </c>
      <c r="C55" s="55">
        <v>2382.2701973982798</v>
      </c>
      <c r="D55" s="50"/>
      <c r="E55" s="50"/>
      <c r="F55" s="50"/>
      <c r="J55" s="54">
        <v>34</v>
      </c>
      <c r="K55" s="55">
        <v>2363.6905722770398</v>
      </c>
      <c r="Q55" s="54">
        <v>34</v>
      </c>
      <c r="R55" s="55">
        <v>2394.5071445745598</v>
      </c>
    </row>
    <row r="56" spans="1:18" x14ac:dyDescent="0.2">
      <c r="A56" t="s">
        <v>3</v>
      </c>
      <c r="B56" s="54">
        <v>35</v>
      </c>
      <c r="C56" s="55">
        <v>2381.6420735920301</v>
      </c>
      <c r="D56" s="50"/>
      <c r="E56" s="50"/>
      <c r="F56" s="50"/>
      <c r="J56" s="54">
        <v>35</v>
      </c>
      <c r="K56" s="55">
        <v>2363.7308037234202</v>
      </c>
      <c r="Q56" s="54">
        <v>35</v>
      </c>
      <c r="R56" s="55">
        <v>2394.7527926305802</v>
      </c>
    </row>
    <row r="57" spans="1:18" x14ac:dyDescent="0.2">
      <c r="A57" t="s">
        <v>3</v>
      </c>
      <c r="B57" s="54">
        <v>36</v>
      </c>
      <c r="C57" s="55">
        <v>2382.02682017395</v>
      </c>
      <c r="D57" s="50"/>
      <c r="E57" s="50"/>
      <c r="F57" s="50"/>
      <c r="J57" s="54">
        <v>36</v>
      </c>
      <c r="K57" s="55">
        <v>2363.00837272524</v>
      </c>
      <c r="Q57" s="54">
        <v>36</v>
      </c>
      <c r="R57" s="55">
        <v>2393.1879308006301</v>
      </c>
    </row>
    <row r="58" spans="1:18" x14ac:dyDescent="0.2">
      <c r="A58" t="s">
        <v>3</v>
      </c>
      <c r="B58" s="54">
        <v>37</v>
      </c>
      <c r="C58" s="55">
        <v>2379.1544710215799</v>
      </c>
      <c r="D58" s="50"/>
      <c r="E58" s="50"/>
      <c r="F58" s="50"/>
      <c r="J58" s="54">
        <v>37</v>
      </c>
      <c r="K58" s="55">
        <v>2360.8396812466799</v>
      </c>
      <c r="Q58" s="54">
        <v>37</v>
      </c>
      <c r="R58" s="55">
        <v>2392.09224953597</v>
      </c>
    </row>
    <row r="59" spans="1:18" x14ac:dyDescent="0.2">
      <c r="A59" t="s">
        <v>3</v>
      </c>
      <c r="B59" s="54">
        <v>38</v>
      </c>
      <c r="C59" s="55">
        <v>2376.5760918003698</v>
      </c>
      <c r="D59" s="50"/>
      <c r="E59" s="50"/>
      <c r="F59" s="50"/>
      <c r="J59" s="54">
        <v>38</v>
      </c>
      <c r="K59" s="55">
        <v>2356.1062770039598</v>
      </c>
      <c r="Q59" s="54">
        <v>38</v>
      </c>
      <c r="R59" s="55">
        <v>2390.8696747758399</v>
      </c>
    </row>
    <row r="60" spans="1:18" x14ac:dyDescent="0.2">
      <c r="A60" t="s">
        <v>3</v>
      </c>
      <c r="B60" s="54">
        <v>39</v>
      </c>
      <c r="C60" s="55">
        <v>2374.1159838243002</v>
      </c>
      <c r="D60" s="50"/>
      <c r="E60" s="50"/>
      <c r="F60" s="50"/>
      <c r="J60" s="54">
        <v>39</v>
      </c>
      <c r="K60" s="55">
        <v>2353.9239200720299</v>
      </c>
      <c r="Q60" s="54">
        <v>39</v>
      </c>
      <c r="R60" s="55">
        <v>2390.2038045560798</v>
      </c>
    </row>
    <row r="61" spans="1:18" x14ac:dyDescent="0.2">
      <c r="A61" t="s">
        <v>3</v>
      </c>
      <c r="B61" s="54">
        <v>40</v>
      </c>
      <c r="C61" s="55">
        <v>2374.9699109715102</v>
      </c>
      <c r="D61" s="50"/>
      <c r="E61" s="50"/>
      <c r="F61" s="50"/>
      <c r="J61" s="54">
        <v>40</v>
      </c>
      <c r="K61" s="55">
        <v>2353.7712083317101</v>
      </c>
      <c r="Q61" s="54">
        <v>40</v>
      </c>
      <c r="R61" s="55">
        <v>2389.57291138957</v>
      </c>
    </row>
    <row r="65" spans="1:19" x14ac:dyDescent="0.2">
      <c r="A65" t="s">
        <v>6</v>
      </c>
      <c r="B65" t="s">
        <v>7</v>
      </c>
      <c r="C65" s="22" t="s">
        <v>14</v>
      </c>
      <c r="D65" s="2" t="s">
        <v>8</v>
      </c>
      <c r="H65"/>
      <c r="I65" t="s">
        <v>6</v>
      </c>
      <c r="J65" t="s">
        <v>7</v>
      </c>
      <c r="K65" s="22" t="s">
        <v>14</v>
      </c>
      <c r="L65" s="2" t="s">
        <v>8</v>
      </c>
      <c r="P65" t="s">
        <v>6</v>
      </c>
      <c r="Q65" t="s">
        <v>7</v>
      </c>
      <c r="R65" s="22" t="s">
        <v>14</v>
      </c>
      <c r="S65" s="2" t="s">
        <v>8</v>
      </c>
    </row>
    <row r="66" spans="1:19" x14ac:dyDescent="0.2">
      <c r="A66">
        <v>1</v>
      </c>
      <c r="B66" t="str">
        <f t="shared" ref="B66:B105" si="0">IF(AND(C22&gt;F$22,C22&lt;F$23),B22,"")</f>
        <v/>
      </c>
      <c r="C66" s="2" t="str">
        <f t="shared" ref="C66:C105" si="1">IF(AND(C22&gt;F$22,C22&lt;F$23),C22,"")</f>
        <v/>
      </c>
      <c r="D66" s="2" t="str">
        <f t="shared" ref="D66:D105" si="2">IF(AND(C22&gt;F$22,C22&lt;F$23),LOG(C22),"")</f>
        <v/>
      </c>
      <c r="H66"/>
      <c r="I66">
        <v>1</v>
      </c>
      <c r="J66" t="str">
        <f t="shared" ref="J66:J104" si="3">IF(AND(K22&gt;N$22,K22&lt;N$23),J22,"")</f>
        <v/>
      </c>
      <c r="K66" t="str">
        <f>IF(AND(K22&gt;N$22,K22&lt;N$23),K22,"")</f>
        <v/>
      </c>
      <c r="L66" t="str">
        <f>IF(AND(K22&gt;N$22,K22&lt;N$23),LOG(K22),"")</f>
        <v/>
      </c>
      <c r="P66">
        <v>1</v>
      </c>
      <c r="Q66" t="str">
        <f t="shared" ref="Q66:Q104" si="4">IF(AND(R22&gt;U$22,R22&lt;U$23),Q22,"")</f>
        <v/>
      </c>
      <c r="R66" t="str">
        <f>IF(AND(R22&gt;U$22,R22&lt;U$23),R22,"")</f>
        <v/>
      </c>
      <c r="S66" t="str">
        <f>IF(AND(R22&gt;U$22,R22&lt;U$23),LOG(R22),"")</f>
        <v/>
      </c>
    </row>
    <row r="67" spans="1:19" x14ac:dyDescent="0.2">
      <c r="A67">
        <v>2</v>
      </c>
      <c r="B67" t="str">
        <f t="shared" si="0"/>
        <v/>
      </c>
      <c r="C67" s="2" t="str">
        <f t="shared" si="1"/>
        <v/>
      </c>
      <c r="D67" s="2" t="str">
        <f t="shared" si="2"/>
        <v/>
      </c>
      <c r="H67"/>
      <c r="I67">
        <v>2</v>
      </c>
      <c r="J67" t="str">
        <f t="shared" si="3"/>
        <v/>
      </c>
      <c r="K67" t="str">
        <f t="shared" ref="K67:K105" si="5">IF(AND(K23&gt;N$22,K23&lt;N$23),K23,"")</f>
        <v/>
      </c>
      <c r="L67" t="str">
        <f t="shared" ref="L67:L105" si="6">IF(AND(K23&gt;N$22,K23&lt;N$23),LOG(K23),"")</f>
        <v/>
      </c>
      <c r="P67">
        <v>2</v>
      </c>
      <c r="Q67" t="str">
        <f t="shared" si="4"/>
        <v/>
      </c>
      <c r="R67" t="str">
        <f t="shared" ref="R67:R105" si="7">IF(AND(R23&gt;U$22,R23&lt;U$23),R23,"")</f>
        <v/>
      </c>
      <c r="S67" t="str">
        <f t="shared" ref="S67:S105" si="8">IF(AND(R23&gt;U$22,R23&lt;U$23),LOG(R23),"")</f>
        <v/>
      </c>
    </row>
    <row r="68" spans="1:19" x14ac:dyDescent="0.2">
      <c r="A68">
        <v>3</v>
      </c>
      <c r="B68" t="str">
        <f t="shared" si="0"/>
        <v/>
      </c>
      <c r="C68" s="2" t="str">
        <f t="shared" si="1"/>
        <v/>
      </c>
      <c r="D68" s="2" t="str">
        <f t="shared" si="2"/>
        <v/>
      </c>
      <c r="H68"/>
      <c r="I68">
        <v>3</v>
      </c>
      <c r="J68" t="str">
        <f t="shared" si="3"/>
        <v/>
      </c>
      <c r="K68" t="str">
        <f t="shared" si="5"/>
        <v/>
      </c>
      <c r="L68" t="str">
        <f t="shared" si="6"/>
        <v/>
      </c>
      <c r="P68">
        <v>3</v>
      </c>
      <c r="Q68" t="str">
        <f t="shared" si="4"/>
        <v/>
      </c>
      <c r="R68" t="str">
        <f t="shared" si="7"/>
        <v/>
      </c>
      <c r="S68" t="str">
        <f t="shared" si="8"/>
        <v/>
      </c>
    </row>
    <row r="69" spans="1:19" x14ac:dyDescent="0.2">
      <c r="A69">
        <v>4</v>
      </c>
      <c r="B69" t="str">
        <f t="shared" si="0"/>
        <v/>
      </c>
      <c r="C69" s="2" t="str">
        <f t="shared" si="1"/>
        <v/>
      </c>
      <c r="D69" s="2" t="str">
        <f t="shared" si="2"/>
        <v/>
      </c>
      <c r="H69"/>
      <c r="I69">
        <v>4</v>
      </c>
      <c r="J69" t="str">
        <f t="shared" si="3"/>
        <v/>
      </c>
      <c r="K69" t="str">
        <f t="shared" si="5"/>
        <v/>
      </c>
      <c r="L69" t="str">
        <f t="shared" si="6"/>
        <v/>
      </c>
      <c r="P69">
        <v>4</v>
      </c>
      <c r="Q69" t="str">
        <f t="shared" si="4"/>
        <v/>
      </c>
      <c r="R69" t="str">
        <f t="shared" si="7"/>
        <v/>
      </c>
      <c r="S69" t="str">
        <f t="shared" si="8"/>
        <v/>
      </c>
    </row>
    <row r="70" spans="1:19" x14ac:dyDescent="0.2">
      <c r="A70">
        <v>5</v>
      </c>
      <c r="B70" t="str">
        <f t="shared" si="0"/>
        <v/>
      </c>
      <c r="C70" s="2" t="str">
        <f t="shared" si="1"/>
        <v/>
      </c>
      <c r="D70" s="2" t="str">
        <f t="shared" si="2"/>
        <v/>
      </c>
      <c r="H70"/>
      <c r="I70">
        <v>5</v>
      </c>
      <c r="J70" t="str">
        <f t="shared" si="3"/>
        <v/>
      </c>
      <c r="K70" t="str">
        <f t="shared" si="5"/>
        <v/>
      </c>
      <c r="L70" t="str">
        <f t="shared" si="6"/>
        <v/>
      </c>
      <c r="P70">
        <v>5</v>
      </c>
      <c r="Q70" t="str">
        <f t="shared" si="4"/>
        <v/>
      </c>
      <c r="R70" t="str">
        <f t="shared" si="7"/>
        <v/>
      </c>
      <c r="S70" t="str">
        <f t="shared" si="8"/>
        <v/>
      </c>
    </row>
    <row r="71" spans="1:19" x14ac:dyDescent="0.2">
      <c r="A71">
        <v>6</v>
      </c>
      <c r="B71" t="str">
        <f t="shared" si="0"/>
        <v/>
      </c>
      <c r="C71" s="2" t="str">
        <f t="shared" si="1"/>
        <v/>
      </c>
      <c r="D71" s="2" t="str">
        <f t="shared" si="2"/>
        <v/>
      </c>
      <c r="H71"/>
      <c r="I71">
        <v>6</v>
      </c>
      <c r="J71" t="str">
        <f t="shared" si="3"/>
        <v/>
      </c>
      <c r="K71" t="str">
        <f t="shared" si="5"/>
        <v/>
      </c>
      <c r="L71" t="str">
        <f t="shared" si="6"/>
        <v/>
      </c>
      <c r="P71">
        <v>6</v>
      </c>
      <c r="Q71" t="str">
        <f t="shared" si="4"/>
        <v/>
      </c>
      <c r="R71" t="str">
        <f t="shared" si="7"/>
        <v/>
      </c>
      <c r="S71" t="str">
        <f t="shared" si="8"/>
        <v/>
      </c>
    </row>
    <row r="72" spans="1:19" x14ac:dyDescent="0.2">
      <c r="A72">
        <v>7</v>
      </c>
      <c r="B72" t="str">
        <f t="shared" si="0"/>
        <v/>
      </c>
      <c r="C72" s="2" t="str">
        <f t="shared" si="1"/>
        <v/>
      </c>
      <c r="D72" s="2" t="str">
        <f t="shared" si="2"/>
        <v/>
      </c>
      <c r="H72"/>
      <c r="I72">
        <v>7</v>
      </c>
      <c r="J72" t="str">
        <f t="shared" si="3"/>
        <v/>
      </c>
      <c r="K72" t="str">
        <f t="shared" si="5"/>
        <v/>
      </c>
      <c r="L72" t="str">
        <f t="shared" si="6"/>
        <v/>
      </c>
      <c r="P72">
        <v>7</v>
      </c>
      <c r="Q72" t="str">
        <f t="shared" si="4"/>
        <v/>
      </c>
      <c r="R72" t="str">
        <f t="shared" si="7"/>
        <v/>
      </c>
      <c r="S72" t="str">
        <f t="shared" si="8"/>
        <v/>
      </c>
    </row>
    <row r="73" spans="1:19" x14ac:dyDescent="0.2">
      <c r="A73">
        <v>8</v>
      </c>
      <c r="B73" t="str">
        <f t="shared" si="0"/>
        <v/>
      </c>
      <c r="C73" s="2" t="str">
        <f t="shared" si="1"/>
        <v/>
      </c>
      <c r="D73" s="2" t="str">
        <f t="shared" si="2"/>
        <v/>
      </c>
      <c r="H73"/>
      <c r="I73">
        <v>8</v>
      </c>
      <c r="J73" t="str">
        <f t="shared" si="3"/>
        <v/>
      </c>
      <c r="K73" t="str">
        <f t="shared" si="5"/>
        <v/>
      </c>
      <c r="L73" t="str">
        <f t="shared" si="6"/>
        <v/>
      </c>
      <c r="P73">
        <v>8</v>
      </c>
      <c r="Q73" t="str">
        <f t="shared" si="4"/>
        <v/>
      </c>
      <c r="R73" t="str">
        <f t="shared" si="7"/>
        <v/>
      </c>
      <c r="S73" t="str">
        <f t="shared" si="8"/>
        <v/>
      </c>
    </row>
    <row r="74" spans="1:19" x14ac:dyDescent="0.2">
      <c r="A74">
        <v>9</v>
      </c>
      <c r="B74" t="str">
        <f t="shared" si="0"/>
        <v/>
      </c>
      <c r="C74" s="2" t="str">
        <f t="shared" si="1"/>
        <v/>
      </c>
      <c r="D74" s="2" t="str">
        <f t="shared" si="2"/>
        <v/>
      </c>
      <c r="H74"/>
      <c r="I74">
        <v>9</v>
      </c>
      <c r="J74" t="str">
        <f t="shared" si="3"/>
        <v/>
      </c>
      <c r="K74" t="str">
        <f t="shared" si="5"/>
        <v/>
      </c>
      <c r="L74" t="str">
        <f t="shared" si="6"/>
        <v/>
      </c>
      <c r="P74">
        <v>9</v>
      </c>
      <c r="Q74" t="str">
        <f t="shared" si="4"/>
        <v/>
      </c>
      <c r="R74" t="str">
        <f t="shared" si="7"/>
        <v/>
      </c>
      <c r="S74" t="str">
        <f t="shared" si="8"/>
        <v/>
      </c>
    </row>
    <row r="75" spans="1:19" x14ac:dyDescent="0.2">
      <c r="A75">
        <v>10</v>
      </c>
      <c r="B75" t="str">
        <f t="shared" si="0"/>
        <v/>
      </c>
      <c r="C75" s="2" t="str">
        <f t="shared" si="1"/>
        <v/>
      </c>
      <c r="D75" s="2" t="str">
        <f t="shared" si="2"/>
        <v/>
      </c>
      <c r="H75"/>
      <c r="I75">
        <v>10</v>
      </c>
      <c r="J75" t="str">
        <f t="shared" si="3"/>
        <v/>
      </c>
      <c r="K75" t="str">
        <f t="shared" si="5"/>
        <v/>
      </c>
      <c r="L75" t="str">
        <f t="shared" si="6"/>
        <v/>
      </c>
      <c r="P75">
        <v>10</v>
      </c>
      <c r="Q75" t="str">
        <f t="shared" si="4"/>
        <v/>
      </c>
      <c r="R75" t="str">
        <f t="shared" si="7"/>
        <v/>
      </c>
      <c r="S75" t="str">
        <f t="shared" si="8"/>
        <v/>
      </c>
    </row>
    <row r="76" spans="1:19" x14ac:dyDescent="0.2">
      <c r="A76">
        <v>11</v>
      </c>
      <c r="B76" t="str">
        <f t="shared" si="0"/>
        <v/>
      </c>
      <c r="C76" s="2" t="str">
        <f t="shared" si="1"/>
        <v/>
      </c>
      <c r="D76" s="2" t="str">
        <f t="shared" si="2"/>
        <v/>
      </c>
      <c r="H76"/>
      <c r="I76">
        <v>11</v>
      </c>
      <c r="J76" t="str">
        <f t="shared" si="3"/>
        <v/>
      </c>
      <c r="K76" t="str">
        <f t="shared" si="5"/>
        <v/>
      </c>
      <c r="L76" t="str">
        <f t="shared" si="6"/>
        <v/>
      </c>
      <c r="P76">
        <v>11</v>
      </c>
      <c r="Q76" t="str">
        <f t="shared" si="4"/>
        <v/>
      </c>
      <c r="R76" t="str">
        <f t="shared" si="7"/>
        <v/>
      </c>
      <c r="S76" t="str">
        <f t="shared" si="8"/>
        <v/>
      </c>
    </row>
    <row r="77" spans="1:19" x14ac:dyDescent="0.2">
      <c r="A77">
        <v>12</v>
      </c>
      <c r="B77" t="str">
        <f t="shared" si="0"/>
        <v/>
      </c>
      <c r="C77" s="2" t="str">
        <f t="shared" si="1"/>
        <v/>
      </c>
      <c r="D77" s="2" t="str">
        <f t="shared" si="2"/>
        <v/>
      </c>
      <c r="H77"/>
      <c r="I77">
        <v>12</v>
      </c>
      <c r="J77" t="str">
        <f t="shared" si="3"/>
        <v/>
      </c>
      <c r="K77" t="str">
        <f t="shared" si="5"/>
        <v/>
      </c>
      <c r="L77" t="str">
        <f t="shared" si="6"/>
        <v/>
      </c>
      <c r="P77">
        <v>12</v>
      </c>
      <c r="Q77" t="str">
        <f t="shared" si="4"/>
        <v/>
      </c>
      <c r="R77" t="str">
        <f t="shared" si="7"/>
        <v/>
      </c>
      <c r="S77" t="str">
        <f t="shared" si="8"/>
        <v/>
      </c>
    </row>
    <row r="78" spans="1:19" x14ac:dyDescent="0.2">
      <c r="A78">
        <v>13</v>
      </c>
      <c r="B78" t="str">
        <f t="shared" si="0"/>
        <v/>
      </c>
      <c r="C78" s="2" t="str">
        <f t="shared" si="1"/>
        <v/>
      </c>
      <c r="D78" s="2" t="str">
        <f t="shared" si="2"/>
        <v/>
      </c>
      <c r="H78"/>
      <c r="I78">
        <v>13</v>
      </c>
      <c r="J78" t="str">
        <f t="shared" si="3"/>
        <v/>
      </c>
      <c r="K78" t="str">
        <f t="shared" si="5"/>
        <v/>
      </c>
      <c r="L78" t="str">
        <f t="shared" si="6"/>
        <v/>
      </c>
      <c r="P78">
        <v>13</v>
      </c>
      <c r="Q78" t="str">
        <f t="shared" si="4"/>
        <v/>
      </c>
      <c r="R78" t="str">
        <f t="shared" si="7"/>
        <v/>
      </c>
      <c r="S78" t="str">
        <f t="shared" si="8"/>
        <v/>
      </c>
    </row>
    <row r="79" spans="1:19" x14ac:dyDescent="0.2">
      <c r="A79">
        <v>14</v>
      </c>
      <c r="B79">
        <f t="shared" si="0"/>
        <v>14</v>
      </c>
      <c r="C79" s="2">
        <f t="shared" si="1"/>
        <v>58.812537530658602</v>
      </c>
      <c r="D79" s="2">
        <f t="shared" si="2"/>
        <v>1.7694699179122926</v>
      </c>
      <c r="H79"/>
      <c r="I79">
        <v>14</v>
      </c>
      <c r="J79">
        <f t="shared" si="3"/>
        <v>14</v>
      </c>
      <c r="K79">
        <f t="shared" si="5"/>
        <v>53.033522030439599</v>
      </c>
      <c r="L79">
        <f t="shared" si="6"/>
        <v>1.7245504701808387</v>
      </c>
      <c r="P79">
        <v>14</v>
      </c>
      <c r="Q79">
        <f t="shared" si="4"/>
        <v>14</v>
      </c>
      <c r="R79">
        <f t="shared" si="7"/>
        <v>51.999997630664403</v>
      </c>
      <c r="S79">
        <f t="shared" si="8"/>
        <v>1.7160033238465415</v>
      </c>
    </row>
    <row r="80" spans="1:19" x14ac:dyDescent="0.2">
      <c r="A80">
        <v>15</v>
      </c>
      <c r="B80">
        <f t="shared" si="0"/>
        <v>15</v>
      </c>
      <c r="C80" s="2">
        <f t="shared" si="1"/>
        <v>127.18716999577499</v>
      </c>
      <c r="D80" s="2">
        <f t="shared" si="2"/>
        <v>2.1044433040713102</v>
      </c>
      <c r="H80"/>
      <c r="I80">
        <v>15</v>
      </c>
      <c r="J80">
        <f t="shared" si="3"/>
        <v>15</v>
      </c>
      <c r="K80">
        <f t="shared" si="5"/>
        <v>123.60110003977</v>
      </c>
      <c r="L80">
        <f t="shared" si="6"/>
        <v>2.0920223359556775</v>
      </c>
      <c r="P80">
        <v>15</v>
      </c>
      <c r="Q80">
        <f t="shared" si="4"/>
        <v>15</v>
      </c>
      <c r="R80">
        <f t="shared" si="7"/>
        <v>110.529970560137</v>
      </c>
      <c r="S80">
        <f t="shared" si="8"/>
        <v>2.0434800543474245</v>
      </c>
    </row>
    <row r="81" spans="1:19" x14ac:dyDescent="0.2">
      <c r="A81">
        <v>16</v>
      </c>
      <c r="B81">
        <f t="shared" si="0"/>
        <v>16</v>
      </c>
      <c r="C81" s="2">
        <f t="shared" si="1"/>
        <v>245.105562211571</v>
      </c>
      <c r="D81" s="2">
        <f t="shared" si="2"/>
        <v>2.3893531668635961</v>
      </c>
      <c r="H81"/>
      <c r="I81">
        <v>16</v>
      </c>
      <c r="J81">
        <f t="shared" si="3"/>
        <v>16</v>
      </c>
      <c r="K81">
        <f t="shared" si="5"/>
        <v>239.91247236900699</v>
      </c>
      <c r="L81">
        <f t="shared" si="6"/>
        <v>2.3800528262931104</v>
      </c>
      <c r="P81">
        <v>16</v>
      </c>
      <c r="Q81">
        <f t="shared" si="4"/>
        <v>16</v>
      </c>
      <c r="R81">
        <f t="shared" si="7"/>
        <v>218.69472227415599</v>
      </c>
      <c r="S81">
        <f t="shared" si="8"/>
        <v>2.3398383024026663</v>
      </c>
    </row>
    <row r="82" spans="1:19" x14ac:dyDescent="0.2">
      <c r="A82">
        <v>17</v>
      </c>
      <c r="B82">
        <f t="shared" si="0"/>
        <v>17</v>
      </c>
      <c r="C82" s="2">
        <f t="shared" si="1"/>
        <v>452.58586196686099</v>
      </c>
      <c r="D82" s="2">
        <f t="shared" si="2"/>
        <v>2.6557009831899006</v>
      </c>
      <c r="H82"/>
      <c r="I82">
        <v>17</v>
      </c>
      <c r="J82">
        <f t="shared" si="3"/>
        <v>17</v>
      </c>
      <c r="K82">
        <f t="shared" si="5"/>
        <v>449.91613132829298</v>
      </c>
      <c r="L82">
        <f t="shared" si="6"/>
        <v>2.6531315646731675</v>
      </c>
      <c r="P82">
        <v>17</v>
      </c>
      <c r="Q82">
        <f t="shared" si="4"/>
        <v>17</v>
      </c>
      <c r="R82">
        <f t="shared" si="7"/>
        <v>407.097882724908</v>
      </c>
      <c r="S82">
        <f t="shared" si="8"/>
        <v>2.6096988436634074</v>
      </c>
    </row>
    <row r="83" spans="1:19" x14ac:dyDescent="0.2">
      <c r="A83">
        <v>18</v>
      </c>
      <c r="B83">
        <f t="shared" si="0"/>
        <v>18</v>
      </c>
      <c r="C83" s="2">
        <f t="shared" si="1"/>
        <v>768.39757906199395</v>
      </c>
      <c r="D83" s="2">
        <f t="shared" si="2"/>
        <v>2.8855859878897165</v>
      </c>
      <c r="H83"/>
      <c r="I83">
        <v>18</v>
      </c>
      <c r="J83">
        <f t="shared" si="3"/>
        <v>18</v>
      </c>
      <c r="K83">
        <f t="shared" si="5"/>
        <v>776.32505030247205</v>
      </c>
      <c r="L83">
        <f t="shared" si="6"/>
        <v>2.890043600117568</v>
      </c>
      <c r="P83">
        <v>18</v>
      </c>
      <c r="Q83">
        <f t="shared" si="4"/>
        <v>18</v>
      </c>
      <c r="R83">
        <f t="shared" si="7"/>
        <v>707.44746098060102</v>
      </c>
      <c r="S83">
        <f t="shared" si="8"/>
        <v>2.8496941922479704</v>
      </c>
    </row>
    <row r="84" spans="1:19" x14ac:dyDescent="0.2">
      <c r="A84">
        <v>19</v>
      </c>
      <c r="B84" t="str">
        <f t="shared" si="0"/>
        <v/>
      </c>
      <c r="C84" s="2" t="str">
        <f t="shared" si="1"/>
        <v/>
      </c>
      <c r="D84" s="2" t="str">
        <f t="shared" si="2"/>
        <v/>
      </c>
      <c r="H84"/>
      <c r="I84">
        <v>19</v>
      </c>
      <c r="J84" t="str">
        <f t="shared" si="3"/>
        <v/>
      </c>
      <c r="K84" t="str">
        <f t="shared" si="5"/>
        <v/>
      </c>
      <c r="L84" t="str">
        <f t="shared" si="6"/>
        <v/>
      </c>
      <c r="P84">
        <v>19</v>
      </c>
      <c r="Q84" t="str">
        <f t="shared" si="4"/>
        <v/>
      </c>
      <c r="R84" t="str">
        <f t="shared" si="7"/>
        <v/>
      </c>
      <c r="S84" t="str">
        <f t="shared" si="8"/>
        <v/>
      </c>
    </row>
    <row r="85" spans="1:19" x14ac:dyDescent="0.2">
      <c r="A85">
        <v>20</v>
      </c>
      <c r="B85" t="str">
        <f t="shared" si="0"/>
        <v/>
      </c>
      <c r="C85" s="2" t="str">
        <f t="shared" si="1"/>
        <v/>
      </c>
      <c r="D85" s="2" t="str">
        <f t="shared" si="2"/>
        <v/>
      </c>
      <c r="H85"/>
      <c r="I85">
        <v>20</v>
      </c>
      <c r="J85" t="str">
        <f t="shared" si="3"/>
        <v/>
      </c>
      <c r="K85" t="str">
        <f t="shared" si="5"/>
        <v/>
      </c>
      <c r="L85" t="str">
        <f t="shared" si="6"/>
        <v/>
      </c>
      <c r="P85">
        <v>20</v>
      </c>
      <c r="Q85" t="str">
        <f t="shared" si="4"/>
        <v/>
      </c>
      <c r="R85" t="str">
        <f t="shared" si="7"/>
        <v/>
      </c>
      <c r="S85" t="str">
        <f t="shared" si="8"/>
        <v/>
      </c>
    </row>
    <row r="86" spans="1:19" x14ac:dyDescent="0.2">
      <c r="A86">
        <v>21</v>
      </c>
      <c r="B86" t="str">
        <f t="shared" si="0"/>
        <v/>
      </c>
      <c r="C86" s="2" t="str">
        <f t="shared" si="1"/>
        <v/>
      </c>
      <c r="D86" s="2" t="str">
        <f t="shared" si="2"/>
        <v/>
      </c>
      <c r="H86"/>
      <c r="I86">
        <v>21</v>
      </c>
      <c r="J86" t="str">
        <f t="shared" si="3"/>
        <v/>
      </c>
      <c r="K86" t="str">
        <f t="shared" si="5"/>
        <v/>
      </c>
      <c r="L86" t="str">
        <f t="shared" si="6"/>
        <v/>
      </c>
      <c r="P86">
        <v>21</v>
      </c>
      <c r="Q86" t="str">
        <f t="shared" si="4"/>
        <v/>
      </c>
      <c r="R86" t="str">
        <f t="shared" si="7"/>
        <v/>
      </c>
      <c r="S86" t="str">
        <f t="shared" si="8"/>
        <v/>
      </c>
    </row>
    <row r="87" spans="1:19" x14ac:dyDescent="0.2">
      <c r="A87">
        <v>22</v>
      </c>
      <c r="B87" t="str">
        <f t="shared" si="0"/>
        <v/>
      </c>
      <c r="C87" s="2" t="str">
        <f t="shared" si="1"/>
        <v/>
      </c>
      <c r="D87" s="2" t="str">
        <f t="shared" si="2"/>
        <v/>
      </c>
      <c r="H87"/>
      <c r="I87">
        <v>22</v>
      </c>
      <c r="J87" t="str">
        <f t="shared" si="3"/>
        <v/>
      </c>
      <c r="K87" t="str">
        <f t="shared" si="5"/>
        <v/>
      </c>
      <c r="L87" t="str">
        <f t="shared" si="6"/>
        <v/>
      </c>
      <c r="P87">
        <v>22</v>
      </c>
      <c r="Q87" t="str">
        <f t="shared" si="4"/>
        <v/>
      </c>
      <c r="R87" t="str">
        <f t="shared" si="7"/>
        <v/>
      </c>
      <c r="S87" t="str">
        <f t="shared" si="8"/>
        <v/>
      </c>
    </row>
    <row r="88" spans="1:19" x14ac:dyDescent="0.2">
      <c r="A88">
        <v>23</v>
      </c>
      <c r="B88" t="str">
        <f t="shared" si="0"/>
        <v/>
      </c>
      <c r="C88" s="2" t="str">
        <f t="shared" si="1"/>
        <v/>
      </c>
      <c r="D88" s="2" t="str">
        <f t="shared" si="2"/>
        <v/>
      </c>
      <c r="H88"/>
      <c r="I88">
        <v>23</v>
      </c>
      <c r="J88" t="str">
        <f t="shared" si="3"/>
        <v/>
      </c>
      <c r="K88" t="str">
        <f t="shared" si="5"/>
        <v/>
      </c>
      <c r="L88" t="str">
        <f t="shared" si="6"/>
        <v/>
      </c>
      <c r="P88">
        <v>23</v>
      </c>
      <c r="Q88" t="str">
        <f t="shared" si="4"/>
        <v/>
      </c>
      <c r="R88" t="str">
        <f t="shared" si="7"/>
        <v/>
      </c>
      <c r="S88" t="str">
        <f t="shared" si="8"/>
        <v/>
      </c>
    </row>
    <row r="89" spans="1:19" x14ac:dyDescent="0.2">
      <c r="A89">
        <v>24</v>
      </c>
      <c r="B89" t="str">
        <f t="shared" si="0"/>
        <v/>
      </c>
      <c r="C89" s="2" t="str">
        <f t="shared" si="1"/>
        <v/>
      </c>
      <c r="D89" s="2" t="str">
        <f t="shared" si="2"/>
        <v/>
      </c>
      <c r="H89"/>
      <c r="I89">
        <v>24</v>
      </c>
      <c r="J89" t="str">
        <f t="shared" si="3"/>
        <v/>
      </c>
      <c r="K89" t="str">
        <f t="shared" si="5"/>
        <v/>
      </c>
      <c r="L89" t="str">
        <f t="shared" si="6"/>
        <v/>
      </c>
      <c r="P89">
        <v>24</v>
      </c>
      <c r="Q89" t="str">
        <f t="shared" si="4"/>
        <v/>
      </c>
      <c r="R89" t="str">
        <f t="shared" si="7"/>
        <v/>
      </c>
      <c r="S89" t="str">
        <f t="shared" si="8"/>
        <v/>
      </c>
    </row>
    <row r="90" spans="1:19" x14ac:dyDescent="0.2">
      <c r="A90">
        <v>25</v>
      </c>
      <c r="B90" t="str">
        <f t="shared" si="0"/>
        <v/>
      </c>
      <c r="C90" s="2" t="str">
        <f t="shared" si="1"/>
        <v/>
      </c>
      <c r="D90" s="2" t="str">
        <f t="shared" si="2"/>
        <v/>
      </c>
      <c r="H90"/>
      <c r="I90">
        <v>25</v>
      </c>
      <c r="J90" t="str">
        <f t="shared" si="3"/>
        <v/>
      </c>
      <c r="K90" t="str">
        <f t="shared" si="5"/>
        <v/>
      </c>
      <c r="L90" t="str">
        <f t="shared" si="6"/>
        <v/>
      </c>
      <c r="P90">
        <v>25</v>
      </c>
      <c r="Q90" t="str">
        <f t="shared" si="4"/>
        <v/>
      </c>
      <c r="R90" t="str">
        <f t="shared" si="7"/>
        <v/>
      </c>
      <c r="S90" t="str">
        <f t="shared" si="8"/>
        <v/>
      </c>
    </row>
    <row r="91" spans="1:19" x14ac:dyDescent="0.2">
      <c r="A91">
        <v>26</v>
      </c>
      <c r="B91" t="str">
        <f t="shared" si="0"/>
        <v/>
      </c>
      <c r="C91" s="2" t="str">
        <f t="shared" si="1"/>
        <v/>
      </c>
      <c r="D91" s="2" t="str">
        <f t="shared" si="2"/>
        <v/>
      </c>
      <c r="H91"/>
      <c r="I91">
        <v>26</v>
      </c>
      <c r="J91" t="str">
        <f t="shared" si="3"/>
        <v/>
      </c>
      <c r="K91" t="str">
        <f t="shared" si="5"/>
        <v/>
      </c>
      <c r="L91" t="str">
        <f t="shared" si="6"/>
        <v/>
      </c>
      <c r="P91">
        <v>26</v>
      </c>
      <c r="Q91" t="str">
        <f t="shared" si="4"/>
        <v/>
      </c>
      <c r="R91" t="str">
        <f t="shared" si="7"/>
        <v/>
      </c>
      <c r="S91" t="str">
        <f t="shared" si="8"/>
        <v/>
      </c>
    </row>
    <row r="92" spans="1:19" x14ac:dyDescent="0.2">
      <c r="A92">
        <v>27</v>
      </c>
      <c r="B92" t="str">
        <f t="shared" si="0"/>
        <v/>
      </c>
      <c r="C92" s="2" t="str">
        <f t="shared" si="1"/>
        <v/>
      </c>
      <c r="D92" s="2" t="str">
        <f t="shared" si="2"/>
        <v/>
      </c>
      <c r="H92"/>
      <c r="I92">
        <v>27</v>
      </c>
      <c r="J92" t="str">
        <f t="shared" si="3"/>
        <v/>
      </c>
      <c r="K92" t="str">
        <f t="shared" si="5"/>
        <v/>
      </c>
      <c r="L92" t="str">
        <f t="shared" si="6"/>
        <v/>
      </c>
      <c r="P92">
        <v>27</v>
      </c>
      <c r="Q92" t="str">
        <f t="shared" si="4"/>
        <v/>
      </c>
      <c r="R92" t="str">
        <f t="shared" si="7"/>
        <v/>
      </c>
      <c r="S92" t="str">
        <f t="shared" si="8"/>
        <v/>
      </c>
    </row>
    <row r="93" spans="1:19" x14ac:dyDescent="0.2">
      <c r="A93">
        <v>28</v>
      </c>
      <c r="B93" t="str">
        <f t="shared" si="0"/>
        <v/>
      </c>
      <c r="C93" s="2" t="str">
        <f t="shared" si="1"/>
        <v/>
      </c>
      <c r="D93" s="2" t="str">
        <f t="shared" si="2"/>
        <v/>
      </c>
      <c r="H93"/>
      <c r="I93">
        <v>28</v>
      </c>
      <c r="J93" t="str">
        <f t="shared" si="3"/>
        <v/>
      </c>
      <c r="K93" t="str">
        <f t="shared" si="5"/>
        <v/>
      </c>
      <c r="L93" t="str">
        <f t="shared" si="6"/>
        <v/>
      </c>
      <c r="P93">
        <v>28</v>
      </c>
      <c r="Q93" t="str">
        <f t="shared" si="4"/>
        <v/>
      </c>
      <c r="R93" t="str">
        <f t="shared" si="7"/>
        <v/>
      </c>
      <c r="S93" t="str">
        <f t="shared" si="8"/>
        <v/>
      </c>
    </row>
    <row r="94" spans="1:19" x14ac:dyDescent="0.2">
      <c r="A94">
        <v>29</v>
      </c>
      <c r="B94" t="str">
        <f t="shared" si="0"/>
        <v/>
      </c>
      <c r="C94" s="2" t="str">
        <f t="shared" si="1"/>
        <v/>
      </c>
      <c r="D94" s="2" t="str">
        <f t="shared" si="2"/>
        <v/>
      </c>
      <c r="H94"/>
      <c r="I94">
        <v>29</v>
      </c>
      <c r="J94" t="str">
        <f t="shared" si="3"/>
        <v/>
      </c>
      <c r="K94" t="str">
        <f t="shared" si="5"/>
        <v/>
      </c>
      <c r="L94" t="str">
        <f t="shared" si="6"/>
        <v/>
      </c>
      <c r="P94">
        <v>29</v>
      </c>
      <c r="Q94" t="str">
        <f t="shared" si="4"/>
        <v/>
      </c>
      <c r="R94" t="str">
        <f t="shared" si="7"/>
        <v/>
      </c>
      <c r="S94" t="str">
        <f t="shared" si="8"/>
        <v/>
      </c>
    </row>
    <row r="95" spans="1:19" x14ac:dyDescent="0.2">
      <c r="A95">
        <v>30</v>
      </c>
      <c r="B95" t="str">
        <f t="shared" si="0"/>
        <v/>
      </c>
      <c r="C95" s="2" t="str">
        <f t="shared" si="1"/>
        <v/>
      </c>
      <c r="D95" s="2" t="str">
        <f t="shared" si="2"/>
        <v/>
      </c>
      <c r="H95"/>
      <c r="I95">
        <v>30</v>
      </c>
      <c r="J95" t="str">
        <f t="shared" si="3"/>
        <v/>
      </c>
      <c r="K95" t="str">
        <f t="shared" si="5"/>
        <v/>
      </c>
      <c r="L95" t="str">
        <f t="shared" si="6"/>
        <v/>
      </c>
      <c r="P95">
        <v>30</v>
      </c>
      <c r="Q95" t="str">
        <f t="shared" si="4"/>
        <v/>
      </c>
      <c r="R95" t="str">
        <f t="shared" si="7"/>
        <v/>
      </c>
      <c r="S95" t="str">
        <f t="shared" si="8"/>
        <v/>
      </c>
    </row>
    <row r="96" spans="1:19" x14ac:dyDescent="0.2">
      <c r="A96">
        <v>31</v>
      </c>
      <c r="B96" t="str">
        <f t="shared" si="0"/>
        <v/>
      </c>
      <c r="C96" s="2" t="str">
        <f t="shared" si="1"/>
        <v/>
      </c>
      <c r="D96" s="2" t="str">
        <f t="shared" si="2"/>
        <v/>
      </c>
      <c r="H96"/>
      <c r="I96">
        <v>31</v>
      </c>
      <c r="J96" t="str">
        <f t="shared" si="3"/>
        <v/>
      </c>
      <c r="K96" t="str">
        <f t="shared" si="5"/>
        <v/>
      </c>
      <c r="L96" t="str">
        <f t="shared" si="6"/>
        <v/>
      </c>
      <c r="P96">
        <v>31</v>
      </c>
      <c r="Q96" t="str">
        <f t="shared" si="4"/>
        <v/>
      </c>
      <c r="R96" t="str">
        <f t="shared" si="7"/>
        <v/>
      </c>
      <c r="S96" t="str">
        <f t="shared" si="8"/>
        <v/>
      </c>
    </row>
    <row r="97" spans="1:19" x14ac:dyDescent="0.2">
      <c r="A97">
        <v>32</v>
      </c>
      <c r="B97" t="str">
        <f t="shared" si="0"/>
        <v/>
      </c>
      <c r="C97" s="2" t="str">
        <f t="shared" si="1"/>
        <v/>
      </c>
      <c r="D97" s="2" t="str">
        <f t="shared" si="2"/>
        <v/>
      </c>
      <c r="H97"/>
      <c r="I97">
        <v>32</v>
      </c>
      <c r="J97" t="str">
        <f t="shared" si="3"/>
        <v/>
      </c>
      <c r="K97" t="str">
        <f t="shared" si="5"/>
        <v/>
      </c>
      <c r="L97" t="str">
        <f t="shared" si="6"/>
        <v/>
      </c>
      <c r="P97">
        <v>32</v>
      </c>
      <c r="Q97" t="str">
        <f t="shared" si="4"/>
        <v/>
      </c>
      <c r="R97" t="str">
        <f t="shared" si="7"/>
        <v/>
      </c>
      <c r="S97" t="str">
        <f t="shared" si="8"/>
        <v/>
      </c>
    </row>
    <row r="98" spans="1:19" x14ac:dyDescent="0.2">
      <c r="A98">
        <v>33</v>
      </c>
      <c r="B98" t="str">
        <f t="shared" si="0"/>
        <v/>
      </c>
      <c r="C98" s="2" t="str">
        <f t="shared" si="1"/>
        <v/>
      </c>
      <c r="D98" s="2" t="str">
        <f t="shared" si="2"/>
        <v/>
      </c>
      <c r="H98"/>
      <c r="I98">
        <v>33</v>
      </c>
      <c r="J98" t="str">
        <f t="shared" si="3"/>
        <v/>
      </c>
      <c r="K98" t="str">
        <f t="shared" si="5"/>
        <v/>
      </c>
      <c r="L98" t="str">
        <f t="shared" si="6"/>
        <v/>
      </c>
      <c r="P98">
        <v>33</v>
      </c>
      <c r="Q98" t="str">
        <f t="shared" si="4"/>
        <v/>
      </c>
      <c r="R98" t="str">
        <f t="shared" si="7"/>
        <v/>
      </c>
      <c r="S98" t="str">
        <f t="shared" si="8"/>
        <v/>
      </c>
    </row>
    <row r="99" spans="1:19" x14ac:dyDescent="0.2">
      <c r="A99">
        <v>34</v>
      </c>
      <c r="B99" t="str">
        <f t="shared" si="0"/>
        <v/>
      </c>
      <c r="C99" s="2" t="str">
        <f t="shared" si="1"/>
        <v/>
      </c>
      <c r="D99" s="2" t="str">
        <f t="shared" si="2"/>
        <v/>
      </c>
      <c r="H99"/>
      <c r="I99">
        <v>34</v>
      </c>
      <c r="J99" t="str">
        <f t="shared" si="3"/>
        <v/>
      </c>
      <c r="K99" t="str">
        <f t="shared" si="5"/>
        <v/>
      </c>
      <c r="L99" t="str">
        <f t="shared" si="6"/>
        <v/>
      </c>
      <c r="P99">
        <v>34</v>
      </c>
      <c r="Q99" t="str">
        <f t="shared" si="4"/>
        <v/>
      </c>
      <c r="R99" t="str">
        <f t="shared" si="7"/>
        <v/>
      </c>
      <c r="S99" t="str">
        <f t="shared" si="8"/>
        <v/>
      </c>
    </row>
    <row r="100" spans="1:19" x14ac:dyDescent="0.2">
      <c r="A100">
        <v>35</v>
      </c>
      <c r="B100" t="str">
        <f t="shared" si="0"/>
        <v/>
      </c>
      <c r="C100" s="2" t="str">
        <f t="shared" si="1"/>
        <v/>
      </c>
      <c r="D100" s="2" t="str">
        <f t="shared" si="2"/>
        <v/>
      </c>
      <c r="H100"/>
      <c r="I100">
        <v>35</v>
      </c>
      <c r="J100" t="str">
        <f t="shared" si="3"/>
        <v/>
      </c>
      <c r="K100" t="str">
        <f t="shared" si="5"/>
        <v/>
      </c>
      <c r="L100" t="str">
        <f t="shared" si="6"/>
        <v/>
      </c>
      <c r="P100">
        <v>35</v>
      </c>
      <c r="Q100" t="str">
        <f t="shared" si="4"/>
        <v/>
      </c>
      <c r="R100" t="str">
        <f t="shared" si="7"/>
        <v/>
      </c>
      <c r="S100" t="str">
        <f t="shared" si="8"/>
        <v/>
      </c>
    </row>
    <row r="101" spans="1:19" x14ac:dyDescent="0.2">
      <c r="A101">
        <v>36</v>
      </c>
      <c r="B101" t="str">
        <f t="shared" si="0"/>
        <v/>
      </c>
      <c r="C101" s="2" t="str">
        <f t="shared" si="1"/>
        <v/>
      </c>
      <c r="D101" s="2" t="str">
        <f t="shared" si="2"/>
        <v/>
      </c>
      <c r="H101"/>
      <c r="I101">
        <v>36</v>
      </c>
      <c r="J101" t="str">
        <f t="shared" si="3"/>
        <v/>
      </c>
      <c r="K101" t="str">
        <f t="shared" si="5"/>
        <v/>
      </c>
      <c r="L101" t="str">
        <f t="shared" si="6"/>
        <v/>
      </c>
      <c r="P101">
        <v>36</v>
      </c>
      <c r="Q101" t="str">
        <f t="shared" si="4"/>
        <v/>
      </c>
      <c r="R101" t="str">
        <f t="shared" si="7"/>
        <v/>
      </c>
      <c r="S101" t="str">
        <f t="shared" si="8"/>
        <v/>
      </c>
    </row>
    <row r="102" spans="1:19" x14ac:dyDescent="0.2">
      <c r="A102">
        <v>37</v>
      </c>
      <c r="B102" t="str">
        <f t="shared" si="0"/>
        <v/>
      </c>
      <c r="C102" s="2" t="str">
        <f t="shared" si="1"/>
        <v/>
      </c>
      <c r="D102" s="2" t="str">
        <f t="shared" si="2"/>
        <v/>
      </c>
      <c r="H102"/>
      <c r="I102">
        <v>37</v>
      </c>
      <c r="J102" t="str">
        <f t="shared" si="3"/>
        <v/>
      </c>
      <c r="K102" t="str">
        <f t="shared" si="5"/>
        <v/>
      </c>
      <c r="L102" t="str">
        <f t="shared" si="6"/>
        <v/>
      </c>
      <c r="P102">
        <v>37</v>
      </c>
      <c r="Q102" t="str">
        <f t="shared" si="4"/>
        <v/>
      </c>
      <c r="R102" t="str">
        <f t="shared" si="7"/>
        <v/>
      </c>
      <c r="S102" t="str">
        <f t="shared" si="8"/>
        <v/>
      </c>
    </row>
    <row r="103" spans="1:19" x14ac:dyDescent="0.2">
      <c r="A103">
        <v>38</v>
      </c>
      <c r="B103" t="str">
        <f t="shared" si="0"/>
        <v/>
      </c>
      <c r="C103" s="2" t="str">
        <f t="shared" si="1"/>
        <v/>
      </c>
      <c r="D103" s="2" t="str">
        <f t="shared" si="2"/>
        <v/>
      </c>
      <c r="H103"/>
      <c r="I103">
        <v>38</v>
      </c>
      <c r="J103" t="str">
        <f t="shared" si="3"/>
        <v/>
      </c>
      <c r="K103" t="str">
        <f t="shared" si="5"/>
        <v/>
      </c>
      <c r="L103" t="str">
        <f t="shared" si="6"/>
        <v/>
      </c>
      <c r="P103">
        <v>38</v>
      </c>
      <c r="Q103" t="str">
        <f t="shared" si="4"/>
        <v/>
      </c>
      <c r="R103" t="str">
        <f t="shared" si="7"/>
        <v/>
      </c>
      <c r="S103" t="str">
        <f t="shared" si="8"/>
        <v/>
      </c>
    </row>
    <row r="104" spans="1:19" x14ac:dyDescent="0.2">
      <c r="A104">
        <v>39</v>
      </c>
      <c r="B104" t="str">
        <f t="shared" si="0"/>
        <v/>
      </c>
      <c r="C104" s="2" t="str">
        <f t="shared" si="1"/>
        <v/>
      </c>
      <c r="D104" s="2" t="str">
        <f t="shared" si="2"/>
        <v/>
      </c>
      <c r="H104"/>
      <c r="I104">
        <v>39</v>
      </c>
      <c r="J104" t="str">
        <f t="shared" si="3"/>
        <v/>
      </c>
      <c r="K104" t="str">
        <f t="shared" si="5"/>
        <v/>
      </c>
      <c r="L104" t="str">
        <f t="shared" si="6"/>
        <v/>
      </c>
      <c r="P104">
        <v>39</v>
      </c>
      <c r="Q104" t="str">
        <f t="shared" si="4"/>
        <v/>
      </c>
      <c r="R104" t="str">
        <f t="shared" si="7"/>
        <v/>
      </c>
      <c r="S104" t="str">
        <f t="shared" si="8"/>
        <v/>
      </c>
    </row>
    <row r="105" spans="1:19" x14ac:dyDescent="0.2">
      <c r="A105">
        <v>40</v>
      </c>
      <c r="B105" t="str">
        <f t="shared" si="0"/>
        <v/>
      </c>
      <c r="C105" s="2" t="str">
        <f t="shared" si="1"/>
        <v/>
      </c>
      <c r="D105" s="2" t="str">
        <f t="shared" si="2"/>
        <v/>
      </c>
      <c r="H105"/>
      <c r="I105">
        <v>40</v>
      </c>
      <c r="K105" t="str">
        <f t="shared" si="5"/>
        <v/>
      </c>
      <c r="L105" t="str">
        <f t="shared" si="6"/>
        <v/>
      </c>
      <c r="P105">
        <v>40</v>
      </c>
      <c r="R105" t="str">
        <f t="shared" si="7"/>
        <v/>
      </c>
      <c r="S105" t="str">
        <f t="shared" si="8"/>
        <v/>
      </c>
    </row>
  </sheetData>
  <pageMargins left="0.78740157499999996" right="0.78740157499999996" top="0.984251969" bottom="0.984251969"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fold ind. delta-CT</vt:lpstr>
      <vt:lpstr>target control</vt:lpstr>
      <vt:lpstr>target treated</vt:lpstr>
      <vt:lpstr>ref control</vt:lpstr>
      <vt:lpstr>ref treated</vt:lpstr>
    </vt:vector>
  </TitlesOfParts>
  <Company>Univ. Vienna (VIRCC)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dc:creator>
  <cp:lastModifiedBy>Johannes Schmid</cp:lastModifiedBy>
  <cp:lastPrinted>2009-03-04T16:20:00Z</cp:lastPrinted>
  <dcterms:created xsi:type="dcterms:W3CDTF">2005-03-15T13:02:47Z</dcterms:created>
  <dcterms:modified xsi:type="dcterms:W3CDTF">2025-03-18T12:52:37Z</dcterms:modified>
</cp:coreProperties>
</file>